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2023\JUN 2023\"/>
    </mc:Choice>
  </mc:AlternateContent>
  <xr:revisionPtr revIDLastSave="0" documentId="13_ncr:1_{0F000614-4AC9-44EF-8D4C-6E84BB851CCD}" xr6:coauthVersionLast="47" xr6:coauthVersionMax="47" xr10:uidLastSave="{00000000-0000-0000-0000-000000000000}"/>
  <bookViews>
    <workbookView xWindow="-120" yWindow="-120" windowWidth="29040" windowHeight="15840" tabRatio="726" activeTab="4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Persian Gulf via PKL" sheetId="103" r:id="rId6"/>
    <sheet name="Australia Pacific Service" sheetId="104" r:id="rId7"/>
    <sheet name="Australia via PKG" sheetId="102" r:id="rId8"/>
  </sheets>
  <definedNames>
    <definedName name="_xlnm._FilterDatabase" localSheetId="0" hidden="1">MENU!#REF!</definedName>
    <definedName name="_xlnm._FilterDatabase" localSheetId="5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86" l="1"/>
  <c r="I11" i="104" l="1"/>
  <c r="E11" i="104"/>
  <c r="E12" i="104" s="1"/>
  <c r="E13" i="104" s="1"/>
  <c r="E14" i="104" s="1"/>
  <c r="H16" i="53" l="1"/>
  <c r="H20" i="53" s="1"/>
  <c r="E13" i="53"/>
  <c r="E17" i="53" s="1"/>
  <c r="E21" i="53" s="1"/>
  <c r="E25" i="53" s="1"/>
  <c r="A22" i="99"/>
  <c r="B22" i="99"/>
  <c r="A23" i="99"/>
  <c r="B23" i="99"/>
  <c r="A24" i="99"/>
  <c r="B24" i="99"/>
  <c r="A23" i="86"/>
  <c r="B23" i="86"/>
  <c r="A24" i="86"/>
  <c r="B24" i="86"/>
  <c r="A25" i="86"/>
  <c r="B25" i="86"/>
  <c r="A22" i="50"/>
  <c r="B22" i="50"/>
  <c r="A23" i="50"/>
  <c r="B23" i="50"/>
  <c r="A24" i="50"/>
  <c r="B24" i="50"/>
  <c r="A18" i="99"/>
  <c r="B18" i="99"/>
  <c r="A19" i="99"/>
  <c r="B19" i="99"/>
  <c r="A20" i="99"/>
  <c r="B20" i="99"/>
  <c r="A18" i="86"/>
  <c r="B18" i="86"/>
  <c r="A19" i="86"/>
  <c r="B19" i="86"/>
  <c r="A20" i="86"/>
  <c r="B20" i="86"/>
  <c r="A18" i="50"/>
  <c r="B18" i="50"/>
  <c r="A19" i="50"/>
  <c r="B19" i="50"/>
  <c r="A20" i="50"/>
  <c r="B20" i="50"/>
  <c r="A14" i="99"/>
  <c r="B14" i="99"/>
  <c r="A15" i="99"/>
  <c r="B15" i="99"/>
  <c r="A16" i="99"/>
  <c r="B16" i="99"/>
  <c r="A14" i="86"/>
  <c r="B14" i="86"/>
  <c r="A15" i="86"/>
  <c r="B15" i="86"/>
  <c r="A16" i="86"/>
  <c r="B16" i="86"/>
  <c r="A14" i="50"/>
  <c r="B14" i="50"/>
  <c r="A15" i="50"/>
  <c r="B15" i="50"/>
  <c r="A16" i="50"/>
  <c r="B16" i="50"/>
  <c r="A10" i="99"/>
  <c r="B10" i="99"/>
  <c r="A11" i="99"/>
  <c r="B11" i="99"/>
  <c r="A12" i="99"/>
  <c r="B12" i="99"/>
  <c r="A10" i="86"/>
  <c r="B10" i="86"/>
  <c r="A11" i="86"/>
  <c r="B11" i="86"/>
  <c r="A12" i="86"/>
  <c r="B12" i="86"/>
  <c r="A10" i="50"/>
  <c r="B10" i="50"/>
  <c r="A11" i="50"/>
  <c r="B11" i="50"/>
  <c r="A12" i="50"/>
  <c r="B12" i="50"/>
  <c r="C12" i="99"/>
  <c r="C16" i="99" s="1"/>
  <c r="C20" i="99" s="1"/>
  <c r="C24" i="99" s="1"/>
  <c r="C11" i="99"/>
  <c r="C15" i="99" s="1"/>
  <c r="C19" i="99" s="1"/>
  <c r="C23" i="99" s="1"/>
  <c r="C10" i="99"/>
  <c r="C14" i="99" s="1"/>
  <c r="C18" i="99" s="1"/>
  <c r="C22" i="99" s="1"/>
  <c r="C12" i="86"/>
  <c r="C11" i="86"/>
  <c r="C15" i="86" s="1"/>
  <c r="C10" i="86"/>
  <c r="C14" i="86" s="1"/>
  <c r="C12" i="50"/>
  <c r="E12" i="50" s="1"/>
  <c r="E16" i="50" s="1"/>
  <c r="E20" i="50" s="1"/>
  <c r="E24" i="50" s="1"/>
  <c r="C11" i="50"/>
  <c r="C15" i="50" s="1"/>
  <c r="C19" i="50" s="1"/>
  <c r="C23" i="50" s="1"/>
  <c r="C10" i="50"/>
  <c r="C14" i="50" s="1"/>
  <c r="C18" i="50" s="1"/>
  <c r="C22" i="50" s="1"/>
  <c r="E12" i="86" l="1"/>
  <c r="E16" i="86" s="1"/>
  <c r="E20" i="86" s="1"/>
  <c r="C16" i="86"/>
  <c r="C20" i="86" s="1"/>
  <c r="C25" i="86" s="1"/>
  <c r="C18" i="86"/>
  <c r="C23" i="86" s="1"/>
  <c r="C19" i="86"/>
  <c r="C24" i="86" s="1"/>
  <c r="E24" i="99"/>
  <c r="E12" i="99"/>
  <c r="E16" i="99" s="1"/>
  <c r="E20" i="99" s="1"/>
  <c r="C16" i="50"/>
  <c r="C20" i="50" s="1"/>
  <c r="C24" i="50" s="1"/>
  <c r="H14" i="99"/>
  <c r="E25" i="86" l="1"/>
  <c r="I13" i="103"/>
  <c r="C11" i="103"/>
  <c r="C12" i="103" s="1"/>
  <c r="C13" i="103" s="1"/>
  <c r="K10" i="103"/>
  <c r="J10" i="103"/>
  <c r="F10" i="103"/>
  <c r="F11" i="103" s="1"/>
  <c r="F12" i="103" s="1"/>
  <c r="F13" i="103" s="1"/>
  <c r="J12" i="86"/>
  <c r="K12" i="86"/>
  <c r="L12" i="86"/>
  <c r="M12" i="86"/>
  <c r="G12" i="102"/>
  <c r="H15" i="86"/>
  <c r="H16" i="86"/>
  <c r="H18" i="50"/>
  <c r="C12" i="104"/>
  <c r="C13" i="104" s="1"/>
  <c r="C14" i="104" s="1"/>
  <c r="J13" i="104" l="1"/>
  <c r="K11" i="103"/>
  <c r="J13" i="103"/>
  <c r="K13" i="103" s="1"/>
  <c r="I12" i="104"/>
  <c r="J11" i="103"/>
  <c r="J12" i="104"/>
  <c r="K12" i="104"/>
  <c r="L12" i="104"/>
  <c r="K13" i="104"/>
  <c r="H15" i="53"/>
  <c r="H19" i="53" s="1"/>
  <c r="E12" i="53"/>
  <c r="E11" i="53"/>
  <c r="J12" i="103" l="1"/>
  <c r="K12" i="103" s="1"/>
  <c r="L14" i="104"/>
  <c r="M16" i="53"/>
  <c r="L16" i="53"/>
  <c r="J16" i="53"/>
  <c r="E15" i="99"/>
  <c r="E11" i="99"/>
  <c r="E10" i="99"/>
  <c r="E15" i="86"/>
  <c r="E14" i="86"/>
  <c r="E11" i="86"/>
  <c r="E10" i="86"/>
  <c r="E15" i="50"/>
  <c r="E11" i="50"/>
  <c r="E10" i="50"/>
  <c r="E23" i="53"/>
  <c r="L13" i="104"/>
  <c r="I13" i="104"/>
  <c r="K14" i="104"/>
  <c r="L11" i="104"/>
  <c r="K11" i="104"/>
  <c r="J11" i="104"/>
  <c r="G14" i="102"/>
  <c r="G11" i="102"/>
  <c r="G13" i="102" s="1"/>
  <c r="I14" i="104" l="1"/>
  <c r="J14" i="104"/>
  <c r="E19" i="99"/>
  <c r="E18" i="99"/>
  <c r="E22" i="99"/>
  <c r="E14" i="99"/>
  <c r="E23" i="99"/>
  <c r="E18" i="50"/>
  <c r="E14" i="50"/>
  <c r="C11" i="102"/>
  <c r="C13" i="102" s="1"/>
  <c r="C15" i="102" s="1"/>
  <c r="H18" i="99"/>
  <c r="H22" i="99" s="1"/>
  <c r="H14" i="86"/>
  <c r="H13" i="86"/>
  <c r="I10" i="99"/>
  <c r="L11" i="86"/>
  <c r="J11" i="86"/>
  <c r="I11" i="86"/>
  <c r="M9" i="86"/>
  <c r="L9" i="86"/>
  <c r="J10" i="53"/>
  <c r="H18" i="86" l="1"/>
  <c r="H22" i="86" s="1"/>
  <c r="H19" i="86"/>
  <c r="L19" i="86" s="1"/>
  <c r="E19" i="86"/>
  <c r="E24" i="86"/>
  <c r="E18" i="86"/>
  <c r="E23" i="86"/>
  <c r="E16" i="53"/>
  <c r="E24" i="53"/>
  <c r="I22" i="99"/>
  <c r="E19" i="50"/>
  <c r="E22" i="50"/>
  <c r="I15" i="86"/>
  <c r="J15" i="86"/>
  <c r="J17" i="86"/>
  <c r="M17" i="86"/>
  <c r="L17" i="86"/>
  <c r="I17" i="86"/>
  <c r="J19" i="86" l="1"/>
  <c r="I19" i="86"/>
  <c r="H23" i="86"/>
  <c r="E23" i="50"/>
  <c r="D9" i="102" l="1"/>
  <c r="D11" i="102" s="1"/>
  <c r="D13" i="102" s="1"/>
  <c r="D15" i="102" s="1"/>
  <c r="K14" i="86"/>
  <c r="N10" i="53" l="1"/>
  <c r="H20" i="86" l="1"/>
  <c r="G15" i="102"/>
  <c r="M10" i="53" l="1"/>
  <c r="L10" i="53"/>
  <c r="J14" i="53"/>
  <c r="L14" i="53" l="1"/>
  <c r="M14" i="53"/>
  <c r="N14" i="53"/>
  <c r="N18" i="53" l="1"/>
  <c r="L18" i="53"/>
  <c r="M18" i="53"/>
  <c r="J18" i="53"/>
  <c r="M22" i="53" l="1"/>
  <c r="L22" i="53"/>
  <c r="J22" i="53"/>
  <c r="E15" i="53"/>
  <c r="E20" i="53" l="1"/>
  <c r="E19" i="53" l="1"/>
  <c r="J9" i="50" l="1"/>
  <c r="M9" i="50" s="1"/>
  <c r="O19" i="53" l="1"/>
  <c r="K15" i="53"/>
  <c r="J19" i="53"/>
  <c r="J15" i="53"/>
  <c r="I15" i="53"/>
  <c r="N22" i="53"/>
  <c r="M19" i="53"/>
  <c r="I19" i="53" l="1"/>
  <c r="K19" i="53"/>
  <c r="K18" i="86" l="1"/>
  <c r="K10" i="86"/>
  <c r="K22" i="86" l="1"/>
  <c r="K14" i="50"/>
  <c r="L13" i="50"/>
  <c r="L10" i="50"/>
  <c r="K10" i="50"/>
  <c r="J10" i="50"/>
  <c r="M10" i="50" s="1"/>
  <c r="I10" i="50"/>
  <c r="L9" i="50"/>
  <c r="K9" i="50"/>
  <c r="M12" i="53"/>
  <c r="L12" i="53"/>
  <c r="J12" i="53"/>
  <c r="O11" i="53"/>
  <c r="M11" i="53"/>
  <c r="K11" i="53"/>
  <c r="J11" i="53"/>
  <c r="I11" i="53"/>
  <c r="I18" i="50" l="1"/>
  <c r="K13" i="50"/>
  <c r="J14" i="50"/>
  <c r="M14" i="50" s="1"/>
  <c r="J13" i="50"/>
  <c r="M13" i="50" s="1"/>
  <c r="L18" i="50"/>
  <c r="J18" i="50"/>
  <c r="M18" i="50" s="1"/>
  <c r="K18" i="50"/>
  <c r="L14" i="50"/>
  <c r="I14" i="50"/>
  <c r="M15" i="53"/>
  <c r="O15" i="53"/>
  <c r="J22" i="50" l="1"/>
  <c r="M22" i="50" s="1"/>
  <c r="K22" i="50"/>
  <c r="J17" i="50"/>
  <c r="M17" i="50" s="1"/>
  <c r="L17" i="50"/>
  <c r="K17" i="50"/>
  <c r="I22" i="50"/>
  <c r="L22" i="50"/>
  <c r="O23" i="53"/>
  <c r="I23" i="53"/>
  <c r="M23" i="53"/>
  <c r="K23" i="53"/>
  <c r="J23" i="53"/>
  <c r="L20" i="53"/>
  <c r="J20" i="53"/>
  <c r="M20" i="53"/>
  <c r="K21" i="50" l="1"/>
  <c r="L21" i="50"/>
  <c r="J21" i="50"/>
  <c r="M21" i="50" s="1"/>
  <c r="J24" i="53"/>
  <c r="M24" i="53"/>
  <c r="L24" i="53"/>
  <c r="J9" i="86" l="1"/>
  <c r="K10" i="99"/>
  <c r="L9" i="102" l="1"/>
  <c r="K9" i="102"/>
  <c r="I9" i="102"/>
  <c r="L10" i="102"/>
  <c r="K10" i="102"/>
  <c r="J10" i="102"/>
  <c r="H10" i="102"/>
  <c r="J16" i="86" l="1"/>
  <c r="L11" i="102" l="1"/>
  <c r="K11" i="102"/>
  <c r="J11" i="102"/>
  <c r="I11" i="102"/>
  <c r="K12" i="102"/>
  <c r="L12" i="102"/>
  <c r="J12" i="102"/>
  <c r="H12" i="102"/>
  <c r="K16" i="86"/>
  <c r="L16" i="86"/>
  <c r="M16" i="86"/>
  <c r="M10" i="99"/>
  <c r="L10" i="99"/>
  <c r="J10" i="99"/>
  <c r="M13" i="86" l="1"/>
  <c r="L13" i="86"/>
  <c r="J13" i="86"/>
  <c r="I13" i="86"/>
  <c r="L15" i="86"/>
  <c r="K14" i="102"/>
  <c r="H14" i="102"/>
  <c r="J14" i="102"/>
  <c r="L14" i="102"/>
  <c r="L13" i="102"/>
  <c r="K13" i="102"/>
  <c r="I13" i="102"/>
  <c r="J13" i="102"/>
  <c r="K20" i="86"/>
  <c r="J20" i="86"/>
  <c r="L20" i="86"/>
  <c r="M20" i="86"/>
  <c r="G16" i="102"/>
  <c r="K16" i="102" l="1"/>
  <c r="J16" i="102"/>
  <c r="H16" i="102"/>
  <c r="L16" i="102"/>
  <c r="K24" i="86"/>
  <c r="J24" i="86"/>
  <c r="M24" i="86"/>
  <c r="L24" i="86"/>
  <c r="L15" i="102"/>
  <c r="I15" i="102"/>
  <c r="K15" i="102"/>
  <c r="J15" i="102"/>
  <c r="M21" i="86" l="1"/>
  <c r="L21" i="86"/>
  <c r="J21" i="86"/>
  <c r="L23" i="86"/>
  <c r="I23" i="86"/>
  <c r="J23" i="86"/>
  <c r="K14" i="99" l="1"/>
  <c r="J14" i="99"/>
  <c r="M14" i="99"/>
  <c r="I14" i="99"/>
  <c r="L14" i="99"/>
  <c r="J9" i="102"/>
  <c r="I9" i="86"/>
  <c r="M22" i="99" l="1"/>
  <c r="L22" i="99"/>
  <c r="K22" i="99"/>
  <c r="J22" i="99"/>
  <c r="J18" i="99"/>
  <c r="I18" i="99"/>
  <c r="K18" i="99"/>
  <c r="M18" i="99"/>
  <c r="L18" i="99"/>
  <c r="I21" i="86" l="1"/>
</calcChain>
</file>

<file path=xl/sharedStrings.xml><?xml version="1.0" encoding="utf-8"?>
<sst xmlns="http://schemas.openxmlformats.org/spreadsheetml/2006/main" count="460" uniqueCount="219">
  <si>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</si>
  <si>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</si>
  <si>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</si>
  <si>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</si>
  <si>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</si>
  <si>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</si>
  <si>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</si>
  <si>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</si>
  <si>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</si>
  <si>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</si>
  <si>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</si>
  <si>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</si>
  <si>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</si>
  <si>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</si>
  <si>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</si>
  <si>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</si>
  <si>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</si>
  <si>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</si>
  <si>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</si>
  <si>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</si>
  <si>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</si>
  <si>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</si>
  <si>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</si>
  <si>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</si>
  <si>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</si>
  <si>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</si>
  <si>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</si>
  <si>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</si>
  <si>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</si>
  <si>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</si>
  <si>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</si>
  <si>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</si>
  <si>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</si>
  <si>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</si>
  <si>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</si>
  <si>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</si>
  <si>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</si>
  <si>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</si>
  <si>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</si>
  <si>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</si>
  <si>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</si>
  <si>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</si>
  <si>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</si>
  <si>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</si>
  <si>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</si>
  <si>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</si>
  <si>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</si>
  <si>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</si>
  <si>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</si>
  <si>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</si>
  <si>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</si>
  <si>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</si>
  <si>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</si>
  <si>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</si>
  <si>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</si>
  <si>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</si>
  <si>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</si>
  <si>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</si>
  <si>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</si>
  <si>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</si>
  <si>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</si>
  <si>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</si>
  <si>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</si>
  <si>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</si>
  <si>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</si>
  <si>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</si>
  <si>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</si>
  <si>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</si>
  <si>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</si>
  <si>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</si>
  <si>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</si>
  <si>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</si>
  <si>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</si>
  <si>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</si>
  <si>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</si>
  <si>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</si>
  <si>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</si>
  <si>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</si>
  <si>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</si>
  <si>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</si>
  <si>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</si>
  <si>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</si>
  <si>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</si>
  <si>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</si>
  <si>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</si>
  <si>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</si>
  <si>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</si>
  <si>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</si>
  <si>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</si>
  <si>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</si>
  <si>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</si>
  <si>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China Australia Pacific Service (VIA HONG KONG)</t>
  </si>
  <si>
    <t>Lae – Port Moresby – Townsville – Darwin</t>
  </si>
  <si>
    <t>INTENT CONNECTION VESSEL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</si>
  <si>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</si>
  <si>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</si>
  <si>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</si>
  <si>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</si>
  <si>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</si>
  <si>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</si>
  <si>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</si>
  <si>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</si>
  <si>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</si>
  <si>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</si>
  <si>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</si>
  <si>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</si>
  <si>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</si>
  <si>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</si>
  <si>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</si>
  <si>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</si>
  <si>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</si>
  <si>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</si>
  <si>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</si>
  <si>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</si>
  <si>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</si>
  <si>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</si>
  <si>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</si>
  <si>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</si>
  <si>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</si>
  <si>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</si>
  <si>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NAVIOS DOMINO</t>
  </si>
  <si>
    <t>182S</t>
  </si>
  <si>
    <t>063S</t>
  </si>
  <si>
    <t>FEEDER  (CV1)</t>
  </si>
  <si>
    <t>060S</t>
  </si>
  <si>
    <t>2045S</t>
  </si>
  <si>
    <t>186S</t>
  </si>
  <si>
    <t>057S</t>
  </si>
  <si>
    <t>2047S</t>
  </si>
  <si>
    <t xml:space="preserve"> AUSTRALIA VIA PORT KELANG (TEMPORARILY STOP)</t>
  </si>
  <si>
    <t>FEEDER  (HPX2)</t>
  </si>
  <si>
    <t>FITZ ROY</t>
  </si>
  <si>
    <t>ASIATIC KING</t>
  </si>
  <si>
    <t>HANSA FREYBURG</t>
  </si>
  <si>
    <t>ETA HONG KONG</t>
  </si>
  <si>
    <t>ETD T/S HONG KONG</t>
  </si>
  <si>
    <t>SINAR SUNDA</t>
  </si>
  <si>
    <t>COSCO GENOA</t>
  </si>
  <si>
    <t>OOCL HOUSTON</t>
  </si>
  <si>
    <t>OOCL ITALY</t>
  </si>
  <si>
    <t>COSCO ISTANBUL</t>
  </si>
  <si>
    <t>OOCL YOKOHAMA</t>
  </si>
  <si>
    <t>KOTA LESTARI</t>
  </si>
  <si>
    <t>NANTA BHUM</t>
  </si>
  <si>
    <t>COSCO VALENCIA</t>
  </si>
  <si>
    <t>KOTA LUMAYAN</t>
  </si>
  <si>
    <t>WAN HAI 306</t>
  </si>
  <si>
    <t>BLANK</t>
  </si>
  <si>
    <t>140S</t>
  </si>
  <si>
    <t>233S</t>
  </si>
  <si>
    <t>APL GWANGYANG</t>
  </si>
  <si>
    <t>OOCL TAIPEI</t>
  </si>
  <si>
    <t>064S</t>
  </si>
  <si>
    <t>160S</t>
  </si>
  <si>
    <t>KOTA LEMBAH</t>
  </si>
  <si>
    <t>214S</t>
  </si>
  <si>
    <t>OOCL CHICAGO</t>
  </si>
  <si>
    <t>EVER SALUTE</t>
  </si>
  <si>
    <t>0164-109W</t>
  </si>
  <si>
    <t>022S</t>
  </si>
  <si>
    <t>11:59 SAT</t>
  </si>
  <si>
    <t>ETD</t>
  </si>
  <si>
    <t>SAN LORENZO</t>
  </si>
  <si>
    <t>141S</t>
  </si>
  <si>
    <t>159S</t>
  </si>
  <si>
    <t>234S</t>
  </si>
  <si>
    <t>142S</t>
  </si>
  <si>
    <t>100S</t>
  </si>
  <si>
    <t>200W</t>
  </si>
  <si>
    <t>CSCL GLOBE</t>
  </si>
  <si>
    <t>056W</t>
  </si>
  <si>
    <t>COSCO SHIPPING PLANET</t>
  </si>
  <si>
    <t>028W</t>
  </si>
  <si>
    <t>CMA CGM SYMI</t>
  </si>
  <si>
    <t xml:space="preserve">	
0MD87W1MA
 </t>
  </si>
  <si>
    <t>APL CHONGQING</t>
  </si>
  <si>
    <t xml:space="preserve">0MD89W1MA
	</t>
  </si>
  <si>
    <t>CMA CGM PELLEAS</t>
  </si>
  <si>
    <t>0MD8BW1MA</t>
  </si>
  <si>
    <t xml:space="preserve">	
0MD8FW1MA</t>
  </si>
  <si>
    <t>COSCO SHIPPING KILIMANJARO</t>
  </si>
  <si>
    <t>032W</t>
  </si>
  <si>
    <t>THALASSA ELPIDA</t>
  </si>
  <si>
    <t>1156-045W</t>
  </si>
  <si>
    <t>THALASSA NIKI</t>
  </si>
  <si>
    <t>1158-044W</t>
  </si>
  <si>
    <t>CSCL URANUS</t>
  </si>
  <si>
    <t>093W</t>
  </si>
  <si>
    <t xml:space="preserve">	
KOTA PURI</t>
  </si>
  <si>
    <t>0027W</t>
  </si>
  <si>
    <t>070W</t>
  </si>
  <si>
    <t>065S</t>
  </si>
  <si>
    <t>153S</t>
  </si>
  <si>
    <t>PROGRESS C</t>
  </si>
  <si>
    <t>154S</t>
  </si>
  <si>
    <t>189S</t>
  </si>
  <si>
    <t>161S</t>
  </si>
  <si>
    <t>183S</t>
  </si>
  <si>
    <t>COSCO ADEN</t>
  </si>
  <si>
    <t>112S</t>
  </si>
  <si>
    <t>128S</t>
  </si>
  <si>
    <t>073S</t>
  </si>
  <si>
    <t>093S</t>
  </si>
  <si>
    <t xml:space="preserve">	
TIANJIN BRIDGE</t>
  </si>
  <si>
    <t>LADY JANE</t>
  </si>
  <si>
    <t>019</t>
  </si>
  <si>
    <t xml:space="preserve">	
ANTWERP BRIDGE</t>
  </si>
  <si>
    <t>536S</t>
  </si>
  <si>
    <t>261S</t>
  </si>
  <si>
    <t>537S</t>
  </si>
  <si>
    <t>262S</t>
  </si>
  <si>
    <t>EVER LEADER</t>
  </si>
  <si>
    <t>0168-065W</t>
  </si>
  <si>
    <t>INTERASIA ADVANCE</t>
  </si>
  <si>
    <t>N275</t>
  </si>
  <si>
    <t>N327</t>
  </si>
  <si>
    <t>WAN HAI 365</t>
  </si>
  <si>
    <t>N001</t>
  </si>
  <si>
    <t>N276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</si>
</sst>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[$-14809]dd/mm/yyyy;@"/>
    <numFmt numFmtId="173" formatCode="0000&quot;S&quot;"/>
    <numFmt numFmtId="174" formatCode="_ * #,##0_ ;_ * \-#,##0_ ;_ * &quot;-&quot;_ ;_ @_ "/>
  </numFmts>
  <fonts count="108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Down"/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</fills>
  <borders count="34">
    <border>
      <left/>
      <right/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7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" fillId="30" borderId="1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3" fontId="6" fillId="0" borderId="0"/>
    <xf numFmtId="173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174" fontId="1" fillId="0" borderId="0" applyFont="0" applyFill="0" applyBorder="0" applyAlignment="0" applyProtection="0"/>
    <xf numFmtId="0" fontId="105" fillId="0" borderId="0">
      <alignment vertical="center"/>
    </xf>
    <xf numFmtId="174" fontId="104" fillId="0" borderId="0" applyFont="0" applyFill="0" applyBorder="0" applyAlignment="0" applyProtection="0"/>
    <xf numFmtId="174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660">
    <xf numFmtId="0" fontId="0" fillId="0" borderId="0" xfId="0"/>
    <xf numFmtId="0" fontId="37" fillId="0" borderId="0" xfId="49" applyFont="1" applyAlignment="1">
      <alignment vertical="center"/>
    </xf>
    <xf numFmtId="0" fontId="38" fillId="0" borderId="0" xfId="45" applyFont="1" applyAlignment="1">
      <alignment vertical="center"/>
    </xf>
    <xf numFmtId="16" fontId="39" fillId="0" borderId="0" xfId="51" applyNumberFormat="1" applyFont="1" applyAlignment="1">
      <alignment horizontal="center" vertical="center"/>
    </xf>
    <xf numFmtId="0" fontId="40" fillId="0" borderId="0" xfId="45" applyFont="1"/>
    <xf numFmtId="0" fontId="39" fillId="0" borderId="0" xfId="49" applyFont="1" applyAlignment="1">
      <alignment horizontal="left" vertical="center"/>
    </xf>
    <xf numFmtId="0" fontId="38" fillId="0" borderId="0" xfId="0" applyFont="1"/>
    <xf numFmtId="0" fontId="38" fillId="0" borderId="0" xfId="49" applyFont="1" applyAlignment="1">
      <alignment vertical="center"/>
    </xf>
    <xf numFmtId="0" fontId="40" fillId="0" borderId="0" xfId="45" applyFont="1" applyAlignment="1">
      <alignment vertical="center"/>
    </xf>
    <xf numFmtId="0" fontId="38" fillId="0" borderId="0" xfId="51" applyFont="1" applyAlignment="1">
      <alignment vertical="center"/>
    </xf>
    <xf numFmtId="0" fontId="41" fillId="0" borderId="0" xfId="47" applyFont="1" applyAlignment="1">
      <alignment horizontal="center"/>
    </xf>
    <xf numFmtId="0" fontId="42" fillId="0" borderId="0" xfId="47" applyFont="1"/>
    <xf numFmtId="166" fontId="41" fillId="0" borderId="0" xfId="46" applyNumberFormat="1" applyFont="1" applyAlignment="1">
      <alignment horizontal="center"/>
    </xf>
    <xf numFmtId="0" fontId="42" fillId="0" borderId="0" xfId="46" applyFont="1"/>
    <xf numFmtId="0" fontId="41" fillId="0" borderId="0" xfId="46" applyFont="1" applyAlignment="1">
      <alignment horizontal="centerContinuous"/>
    </xf>
    <xf numFmtId="0" fontId="41" fillId="0" borderId="0" xfId="46" applyFont="1" applyAlignment="1">
      <alignment horizontal="center"/>
    </xf>
    <xf numFmtId="0" fontId="40" fillId="0" borderId="0" xfId="45" applyFont="1" applyAlignment="1">
      <alignment horizontal="center"/>
    </xf>
    <xf numFmtId="0" fontId="40" fillId="0" borderId="0" xfId="45" applyFont="1" applyAlignment="1">
      <alignment horizontal="right"/>
    </xf>
    <xf numFmtId="0" fontId="44" fillId="0" borderId="0" xfId="45" applyFont="1"/>
    <xf numFmtId="0" fontId="41" fillId="0" borderId="0" xfId="45" applyFont="1"/>
    <xf numFmtId="0" fontId="40" fillId="0" borderId="0" xfId="0" applyFont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/>
    <xf numFmtId="0" fontId="40" fillId="0" borderId="0" xfId="0" applyFont="1"/>
    <xf numFmtId="0" fontId="41" fillId="0" borderId="0" xfId="49" applyFont="1" applyAlignment="1">
      <alignment vertical="center"/>
    </xf>
    <xf numFmtId="0" fontId="46" fillId="0" borderId="0" xfId="0" applyFont="1"/>
    <xf numFmtId="0" fontId="47" fillId="0" borderId="0" xfId="0" applyFont="1"/>
    <xf numFmtId="0" fontId="48" fillId="0" borderId="0" xfId="51" applyFont="1" applyAlignment="1">
      <alignment vertical="center"/>
    </xf>
    <xf numFmtId="0" fontId="48" fillId="0" borderId="0" xfId="51" applyFont="1" applyAlignment="1">
      <alignment horizontal="right" vertical="center"/>
    </xf>
    <xf numFmtId="1" fontId="49" fillId="0" borderId="0" xfId="51" applyNumberFormat="1" applyFont="1" applyAlignment="1">
      <alignment horizontal="left" vertical="center"/>
    </xf>
    <xf numFmtId="0" fontId="39" fillId="0" borderId="0" xfId="51" applyFont="1" applyAlignment="1">
      <alignment vertical="center"/>
    </xf>
    <xf numFmtId="0" fontId="44" fillId="0" borderId="0" xfId="51" applyFont="1" applyAlignment="1">
      <alignment vertical="center"/>
    </xf>
    <xf numFmtId="0" fontId="39" fillId="0" borderId="0" xfId="49" applyFont="1" applyAlignment="1">
      <alignment vertical="center"/>
    </xf>
    <xf numFmtId="0" fontId="48" fillId="0" borderId="0" xfId="49" applyFont="1" applyAlignment="1">
      <alignment vertical="center"/>
    </xf>
    <xf numFmtId="0" fontId="50" fillId="0" borderId="0" xfId="49" applyFont="1" applyAlignment="1">
      <alignment vertical="center"/>
    </xf>
    <xf numFmtId="0" fontId="39" fillId="0" borderId="0" xfId="49" applyFont="1" applyAlignment="1">
      <alignment horizontal="right" vertical="center"/>
    </xf>
    <xf numFmtId="1" fontId="40" fillId="0" borderId="0" xfId="51" applyNumberFormat="1" applyFont="1" applyAlignment="1">
      <alignment horizontal="left" vertical="center"/>
    </xf>
    <xf numFmtId="0" fontId="40" fillId="0" borderId="0" xfId="51" applyFont="1" applyAlignment="1">
      <alignment vertical="center"/>
    </xf>
    <xf numFmtId="16" fontId="51" fillId="0" borderId="0" xfId="45" applyNumberFormat="1" applyFont="1" applyAlignment="1">
      <alignment horizontal="center"/>
    </xf>
    <xf numFmtId="0" fontId="39" fillId="0" borderId="0" xfId="51" applyFont="1" applyAlignment="1">
      <alignment horizontal="right" vertical="center"/>
    </xf>
    <xf numFmtId="0" fontId="39" fillId="0" borderId="0" xfId="45" applyFont="1" applyAlignment="1">
      <alignment horizontal="left"/>
    </xf>
    <xf numFmtId="0" fontId="38" fillId="0" borderId="0" xfId="51" applyFont="1" applyAlignment="1">
      <alignment horizontal="left" vertical="center"/>
    </xf>
    <xf numFmtId="0" fontId="39" fillId="0" borderId="0" xfId="45" applyFont="1"/>
    <xf numFmtId="0" fontId="40" fillId="0" borderId="0" xfId="47" applyFont="1"/>
    <xf numFmtId="0" fontId="52" fillId="0" borderId="0" xfId="47" applyFont="1" applyAlignment="1">
      <alignment horizontal="center"/>
    </xf>
    <xf numFmtId="0" fontId="42" fillId="0" borderId="0" xfId="46" applyFont="1" applyAlignment="1">
      <alignment horizontal="centerContinuous"/>
    </xf>
    <xf numFmtId="0" fontId="41" fillId="0" borderId="0" xfId="45" applyFont="1" applyAlignment="1">
      <alignment horizontal="left"/>
    </xf>
    <xf numFmtId="0" fontId="36" fillId="4" borderId="0" xfId="51" applyFont="1" applyFill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166" fontId="62" fillId="0" borderId="0" xfId="0" applyNumberFormat="1" applyFont="1" applyAlignment="1">
      <alignment horizontal="center"/>
    </xf>
    <xf numFmtId="167" fontId="36" fillId="3" borderId="0" xfId="46" applyNumberFormat="1" applyFont="1" applyFill="1" applyAlignment="1">
      <alignment horizontal="center" vertical="center"/>
    </xf>
    <xf numFmtId="0" fontId="33" fillId="0" borderId="0" xfId="45" applyFont="1" applyAlignment="1">
      <alignment vertical="center"/>
    </xf>
    <xf numFmtId="0" fontId="33" fillId="4" borderId="0" xfId="46" applyFont="1" applyFill="1"/>
    <xf numFmtId="0" fontId="33" fillId="4" borderId="0" xfId="45" applyFont="1" applyFill="1" applyAlignment="1">
      <alignment vertical="center"/>
    </xf>
    <xf numFmtId="0" fontId="60" fillId="4" borderId="0" xfId="45" applyFont="1" applyFill="1" applyAlignment="1">
      <alignment horizontal="center" vertical="center"/>
    </xf>
    <xf numFmtId="0" fontId="55" fillId="3" borderId="0" xfId="49" applyFont="1" applyFill="1" applyAlignment="1">
      <alignment vertical="center"/>
    </xf>
    <xf numFmtId="0" fontId="59" fillId="3" borderId="1" xfId="0" applyFont="1" applyFill="1" applyBorder="1" applyAlignment="1">
      <alignment horizontal="left" vertical="center"/>
    </xf>
    <xf numFmtId="0" fontId="36" fillId="3" borderId="0" xfId="49" applyFont="1" applyFill="1" applyAlignment="1">
      <alignment vertical="center"/>
    </xf>
    <xf numFmtId="0" fontId="58" fillId="0" borderId="0" xfId="45" applyFont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Alignment="1">
      <alignment horizontal="center"/>
    </xf>
    <xf numFmtId="0" fontId="68" fillId="0" borderId="0" xfId="46" applyFont="1" applyAlignment="1">
      <alignment horizontal="right"/>
    </xf>
    <xf numFmtId="0" fontId="69" fillId="5" borderId="0" xfId="51" applyFont="1" applyFill="1" applyAlignment="1">
      <alignment horizontal="right" vertical="center"/>
    </xf>
    <xf numFmtId="168" fontId="33" fillId="5" borderId="0" xfId="46" applyNumberFormat="1" applyFont="1" applyFill="1"/>
    <xf numFmtId="167" fontId="65" fillId="5" borderId="0" xfId="46" applyNumberFormat="1" applyFont="1" applyFill="1" applyAlignment="1">
      <alignment horizontal="left"/>
    </xf>
    <xf numFmtId="0" fontId="70" fillId="5" borderId="0" xfId="45" applyFont="1" applyFill="1" applyAlignment="1">
      <alignment horizontal="center"/>
    </xf>
    <xf numFmtId="0" fontId="33" fillId="5" borderId="0" xfId="46" applyFont="1" applyFill="1"/>
    <xf numFmtId="0" fontId="34" fillId="3" borderId="0" xfId="49" applyFont="1" applyFill="1" applyAlignment="1">
      <alignment vertical="center"/>
    </xf>
    <xf numFmtId="0" fontId="71" fillId="3" borderId="0" xfId="49" applyFont="1" applyFill="1" applyAlignment="1">
      <alignment vertical="center"/>
    </xf>
    <xf numFmtId="0" fontId="33" fillId="5" borderId="0" xfId="45" applyFont="1" applyFill="1"/>
    <xf numFmtId="0" fontId="33" fillId="2" borderId="0" xfId="46" applyFont="1" applyFill="1"/>
    <xf numFmtId="0" fontId="63" fillId="3" borderId="0" xfId="49" applyFont="1" applyFill="1" applyAlignment="1">
      <alignment vertical="center"/>
    </xf>
    <xf numFmtId="0" fontId="72" fillId="8" borderId="0" xfId="45" applyFont="1" applyFill="1" applyAlignment="1">
      <alignment horizontal="right" vertical="center"/>
    </xf>
    <xf numFmtId="0" fontId="43" fillId="5" borderId="0" xfId="45" applyFont="1" applyFill="1" applyAlignment="1">
      <alignment vertical="center"/>
    </xf>
    <xf numFmtId="0" fontId="34" fillId="5" borderId="0" xfId="0" applyFont="1" applyFill="1" applyAlignment="1">
      <alignment horizontal="center"/>
    </xf>
    <xf numFmtId="16" fontId="33" fillId="5" borderId="0" xfId="45" applyNumberFormat="1" applyFont="1" applyFill="1"/>
    <xf numFmtId="0" fontId="58" fillId="3" borderId="0" xfId="49" applyFont="1" applyFill="1" applyAlignment="1">
      <alignment vertical="center"/>
    </xf>
    <xf numFmtId="0" fontId="64" fillId="3" borderId="0" xfId="45" applyFont="1" applyFill="1" applyAlignment="1">
      <alignment horizontal="right" vertical="center"/>
    </xf>
    <xf numFmtId="0" fontId="73" fillId="3" borderId="0" xfId="45" applyFont="1" applyFill="1" applyAlignment="1">
      <alignment horizontal="right" vertical="center"/>
    </xf>
    <xf numFmtId="0" fontId="61" fillId="3" borderId="0" xfId="49" applyFont="1" applyFill="1" applyAlignment="1">
      <alignment vertical="center"/>
    </xf>
    <xf numFmtId="0" fontId="59" fillId="3" borderId="0" xfId="49" applyFont="1" applyFill="1" applyAlignment="1">
      <alignment vertical="center"/>
    </xf>
    <xf numFmtId="16" fontId="59" fillId="0" borderId="0" xfId="51" applyNumberFormat="1" applyFont="1" applyAlignment="1">
      <alignment horizontal="center" vertical="center"/>
    </xf>
    <xf numFmtId="0" fontId="58" fillId="5" borderId="0" xfId="0" applyFont="1" applyFill="1" applyAlignment="1">
      <alignment horizontal="center"/>
    </xf>
    <xf numFmtId="0" fontId="71" fillId="5" borderId="0" xfId="51" applyFont="1" applyFill="1" applyAlignment="1">
      <alignment horizontal="left" vertical="center"/>
    </xf>
    <xf numFmtId="1" fontId="74" fillId="5" borderId="0" xfId="51" applyNumberFormat="1" applyFont="1" applyFill="1" applyAlignment="1">
      <alignment horizontal="left" vertical="center"/>
    </xf>
    <xf numFmtId="0" fontId="70" fillId="3" borderId="0" xfId="49" applyFont="1" applyFill="1" applyAlignment="1">
      <alignment vertical="center"/>
    </xf>
    <xf numFmtId="0" fontId="72" fillId="3" borderId="0" xfId="45" applyFont="1" applyFill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Alignment="1">
      <alignment vertical="center"/>
    </xf>
    <xf numFmtId="16" fontId="67" fillId="5" borderId="0" xfId="51" applyNumberFormat="1" applyFont="1" applyFill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Alignment="1">
      <alignment horizontal="center" vertical="center"/>
    </xf>
    <xf numFmtId="166" fontId="62" fillId="0" borderId="0" xfId="0" applyNumberFormat="1" applyFont="1" applyAlignment="1">
      <alignment horizontal="center" vertical="center"/>
    </xf>
    <xf numFmtId="169" fontId="76" fillId="0" borderId="0" xfId="48" applyNumberFormat="1" applyFont="1" applyAlignment="1">
      <alignment horizontal="center" vertical="center"/>
    </xf>
    <xf numFmtId="16" fontId="76" fillId="0" borderId="0" xfId="48" applyNumberFormat="1" applyFont="1" applyAlignment="1">
      <alignment horizontal="center" vertical="center"/>
    </xf>
    <xf numFmtId="166" fontId="62" fillId="0" borderId="0" xfId="0" applyNumberFormat="1" applyFont="1" applyAlignment="1">
      <alignment vertical="center"/>
    </xf>
    <xf numFmtId="0" fontId="33" fillId="4" borderId="0" xfId="48" applyFont="1" applyFill="1"/>
    <xf numFmtId="0" fontId="34" fillId="0" borderId="0" xfId="48" applyFont="1" applyAlignment="1">
      <alignment horizontal="center" vertical="center"/>
    </xf>
    <xf numFmtId="0" fontId="54" fillId="0" borderId="0" xfId="48" applyFont="1"/>
    <xf numFmtId="0" fontId="54" fillId="0" borderId="0" xfId="48" applyFont="1" applyAlignment="1">
      <alignment wrapText="1"/>
    </xf>
    <xf numFmtId="0" fontId="58" fillId="0" borderId="0" xfId="48" applyFont="1" applyAlignment="1">
      <alignment horizontal="center"/>
    </xf>
    <xf numFmtId="0" fontId="66" fillId="0" borderId="0" xfId="48" applyFont="1"/>
    <xf numFmtId="0" fontId="66" fillId="0" borderId="0" xfId="48" applyFont="1" applyAlignment="1">
      <alignment horizontal="center"/>
    </xf>
    <xf numFmtId="0" fontId="67" fillId="0" borderId="0" xfId="48" applyFont="1" applyAlignment="1">
      <alignment horizontal="center"/>
    </xf>
    <xf numFmtId="0" fontId="58" fillId="0" borderId="0" xfId="48" applyFont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Alignment="1">
      <alignment horizontal="center"/>
    </xf>
    <xf numFmtId="15" fontId="58" fillId="0" borderId="0" xfId="13" applyNumberFormat="1" applyFont="1"/>
    <xf numFmtId="0" fontId="33" fillId="0" borderId="0" xfId="48" applyFont="1"/>
    <xf numFmtId="0" fontId="77" fillId="0" borderId="0" xfId="48" applyFont="1" applyAlignment="1">
      <alignment horizontal="left"/>
    </xf>
    <xf numFmtId="0" fontId="75" fillId="0" borderId="0" xfId="48" applyFont="1" applyAlignment="1">
      <alignment horizontal="left"/>
    </xf>
    <xf numFmtId="0" fontId="60" fillId="0" borderId="0" xfId="48" applyFont="1" applyAlignment="1">
      <alignment horizontal="left"/>
    </xf>
    <xf numFmtId="0" fontId="33" fillId="0" borderId="0" xfId="0" applyFont="1" applyAlignment="1">
      <alignment vertical="center"/>
    </xf>
    <xf numFmtId="0" fontId="33" fillId="5" borderId="0" xfId="46" applyFont="1" applyFill="1" applyAlignment="1">
      <alignment horizontal="left"/>
    </xf>
    <xf numFmtId="0" fontId="33" fillId="5" borderId="0" xfId="45" applyFont="1" applyFill="1" applyAlignment="1">
      <alignment horizontal="center"/>
    </xf>
    <xf numFmtId="0" fontId="80" fillId="3" borderId="0" xfId="49" applyFont="1" applyFill="1" applyAlignment="1">
      <alignment vertical="center"/>
    </xf>
    <xf numFmtId="0" fontId="57" fillId="3" borderId="0" xfId="49" applyFont="1" applyFill="1" applyAlignment="1">
      <alignment vertical="center"/>
    </xf>
    <xf numFmtId="1" fontId="81" fillId="5" borderId="0" xfId="51" applyNumberFormat="1" applyFont="1" applyFill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67" fillId="5" borderId="0" xfId="46" applyFont="1" applyFill="1" applyAlignment="1">
      <alignment horizontal="left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 applyAlignment="1">
      <alignment horizontal="center"/>
    </xf>
    <xf numFmtId="0" fontId="66" fillId="5" borderId="0" xfId="46" applyFont="1" applyFill="1" applyAlignment="1">
      <alignment horizontal="center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Alignment="1">
      <alignment horizontal="center"/>
    </xf>
    <xf numFmtId="15" fontId="58" fillId="5" borderId="0" xfId="45" applyNumberFormat="1" applyFont="1" applyFill="1" applyAlignment="1">
      <alignment horizontal="center"/>
    </xf>
    <xf numFmtId="0" fontId="77" fillId="0" borderId="0" xfId="46" applyFont="1" applyAlignment="1">
      <alignment horizontal="left"/>
    </xf>
    <xf numFmtId="22" fontId="33" fillId="5" borderId="0" xfId="46" applyNumberFormat="1" applyFont="1" applyFill="1"/>
    <xf numFmtId="0" fontId="60" fillId="0" borderId="0" xfId="46" applyFont="1" applyAlignment="1">
      <alignment horizontal="left"/>
    </xf>
    <xf numFmtId="0" fontId="75" fillId="0" borderId="0" xfId="46" applyFont="1" applyAlignment="1">
      <alignment horizontal="left"/>
    </xf>
    <xf numFmtId="166" fontId="78" fillId="5" borderId="0" xfId="0" applyNumberFormat="1" applyFont="1" applyFill="1" applyAlignment="1">
      <alignment horizontal="center"/>
    </xf>
    <xf numFmtId="0" fontId="33" fillId="5" borderId="0" xfId="46" applyFont="1" applyFill="1" applyAlignment="1">
      <alignment horizontal="right"/>
    </xf>
    <xf numFmtId="0" fontId="69" fillId="5" borderId="0" xfId="46" applyFont="1" applyFill="1" applyAlignment="1">
      <alignment horizontal="right"/>
    </xf>
    <xf numFmtId="0" fontId="67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168" fontId="66" fillId="2" borderId="0" xfId="46" applyNumberFormat="1" applyFont="1" applyFill="1" applyAlignment="1">
      <alignment horizontal="center"/>
    </xf>
    <xf numFmtId="0" fontId="66" fillId="2" borderId="0" xfId="46" applyFont="1" applyFill="1" applyAlignment="1">
      <alignment horizontal="center"/>
    </xf>
    <xf numFmtId="0" fontId="33" fillId="2" borderId="0" xfId="46" applyFont="1" applyFill="1" applyAlignment="1">
      <alignment horizontal="lef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Alignment="1">
      <alignment horizontal="center"/>
    </xf>
    <xf numFmtId="15" fontId="58" fillId="2" borderId="0" xfId="45" applyNumberFormat="1" applyFont="1" applyFill="1" applyAlignment="1">
      <alignment horizontal="center"/>
    </xf>
    <xf numFmtId="0" fontId="33" fillId="3" borderId="0" xfId="46" applyFont="1" applyFill="1"/>
    <xf numFmtId="0" fontId="78" fillId="3" borderId="0" xfId="49" applyFont="1" applyFill="1" applyAlignment="1">
      <alignment vertical="center"/>
    </xf>
    <xf numFmtId="16" fontId="57" fillId="5" borderId="0" xfId="46" applyNumberFormat="1" applyFont="1" applyFill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Alignment="1">
      <alignment horizontal="center"/>
    </xf>
    <xf numFmtId="0" fontId="58" fillId="0" borderId="0" xfId="45" applyFont="1" applyAlignment="1">
      <alignment horizontal="left"/>
    </xf>
    <xf numFmtId="0" fontId="60" fillId="0" borderId="0" xfId="45" applyFont="1" applyAlignment="1">
      <alignment horizontal="left" vertical="center"/>
    </xf>
    <xf numFmtId="0" fontId="33" fillId="5" borderId="0" xfId="45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58" fillId="5" borderId="0" xfId="0" applyFont="1" applyFill="1" applyAlignment="1">
      <alignment horizontal="left"/>
    </xf>
    <xf numFmtId="0" fontId="70" fillId="5" borderId="0" xfId="45" applyFont="1" applyFill="1" applyAlignment="1">
      <alignment horizontal="left"/>
    </xf>
    <xf numFmtId="0" fontId="58" fillId="2" borderId="0" xfId="46" applyFont="1" applyFill="1"/>
    <xf numFmtId="0" fontId="34" fillId="0" borderId="0" xfId="46" applyFont="1"/>
    <xf numFmtId="0" fontId="34" fillId="3" borderId="0" xfId="48" applyFont="1" applyFill="1"/>
    <xf numFmtId="0" fontId="58" fillId="3" borderId="0" xfId="48" applyFont="1" applyFill="1"/>
    <xf numFmtId="0" fontId="77" fillId="3" borderId="0" xfId="48" applyFont="1" applyFill="1"/>
    <xf numFmtId="0" fontId="58" fillId="0" borderId="0" xfId="48" applyFont="1"/>
    <xf numFmtId="0" fontId="58" fillId="5" borderId="0" xfId="46" applyFont="1" applyFill="1"/>
    <xf numFmtId="0" fontId="34" fillId="5" borderId="0" xfId="46" applyFont="1" applyFill="1"/>
    <xf numFmtId="0" fontId="37" fillId="0" borderId="0" xfId="49" applyFont="1"/>
    <xf numFmtId="0" fontId="88" fillId="0" borderId="0" xfId="5" applyFont="1" applyFill="1" applyAlignment="1" applyProtection="1"/>
    <xf numFmtId="0" fontId="43" fillId="5" borderId="0" xfId="45" applyFont="1" applyFill="1" applyAlignment="1">
      <alignment horizontal="center" vertical="center"/>
    </xf>
    <xf numFmtId="0" fontId="72" fillId="3" borderId="0" xfId="45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Alignment="1">
      <alignment horizontal="center" vertical="center"/>
    </xf>
    <xf numFmtId="0" fontId="58" fillId="5" borderId="0" xfId="45" applyFont="1" applyFill="1" applyAlignment="1">
      <alignment horizontal="center" vertical="center"/>
    </xf>
    <xf numFmtId="166" fontId="56" fillId="0" borderId="20" xfId="0" applyNumberFormat="1" applyFont="1" applyBorder="1" applyAlignment="1">
      <alignment horizontal="center" vertical="center"/>
    </xf>
    <xf numFmtId="0" fontId="72" fillId="8" borderId="0" xfId="45" applyFont="1" applyFill="1" applyAlignment="1">
      <alignment horizontal="center" vertical="center"/>
    </xf>
    <xf numFmtId="1" fontId="81" fillId="5" borderId="0" xfId="51" applyNumberFormat="1" applyFont="1" applyFill="1" applyAlignment="1">
      <alignment horizontal="center" vertical="center"/>
    </xf>
    <xf numFmtId="1" fontId="74" fillId="5" borderId="0" xfId="51" applyNumberFormat="1" applyFont="1" applyFill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1" xfId="46" applyNumberFormat="1" applyFont="1" applyFill="1" applyBorder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6" fontId="56" fillId="0" borderId="12" xfId="0" applyNumberFormat="1" applyFont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Alignment="1">
      <alignment horizontal="center" vertical="center"/>
    </xf>
    <xf numFmtId="16" fontId="89" fillId="5" borderId="20" xfId="46" applyNumberFormat="1" applyFont="1" applyFill="1" applyBorder="1" applyAlignment="1">
      <alignment horizontal="center" vertical="center"/>
    </xf>
    <xf numFmtId="16" fontId="77" fillId="5" borderId="21" xfId="46" applyNumberFormat="1" applyFont="1" applyFill="1" applyBorder="1" applyAlignment="1">
      <alignment horizontal="center" vertical="center"/>
    </xf>
    <xf numFmtId="0" fontId="36" fillId="4" borderId="21" xfId="46" applyFont="1" applyFill="1" applyBorder="1" applyAlignment="1">
      <alignment horizontal="center" vertical="center"/>
    </xf>
    <xf numFmtId="0" fontId="36" fillId="5" borderId="11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 wrapText="1"/>
    </xf>
    <xf numFmtId="16" fontId="89" fillId="4" borderId="20" xfId="46" applyNumberFormat="1" applyFont="1" applyFill="1" applyBorder="1" applyAlignment="1">
      <alignment horizontal="center" vertical="center"/>
    </xf>
    <xf numFmtId="16" fontId="77" fillId="4" borderId="21" xfId="46" applyNumberFormat="1" applyFont="1" applyFill="1" applyBorder="1" applyAlignment="1">
      <alignment horizontal="center" vertical="center"/>
    </xf>
    <xf numFmtId="16" fontId="60" fillId="4" borderId="21" xfId="46" applyNumberFormat="1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 wrapText="1"/>
    </xf>
    <xf numFmtId="16" fontId="89" fillId="4" borderId="12" xfId="46" applyNumberFormat="1" applyFont="1" applyFill="1" applyBorder="1" applyAlignment="1">
      <alignment horizontal="center" vertical="center"/>
    </xf>
    <xf numFmtId="16" fontId="60" fillId="4" borderId="15" xfId="46" applyNumberFormat="1" applyFont="1" applyFill="1" applyBorder="1" applyAlignment="1">
      <alignment horizontal="center" vertical="center"/>
    </xf>
    <xf numFmtId="0" fontId="36" fillId="5" borderId="11" xfId="46" applyFont="1" applyFill="1" applyBorder="1" applyAlignment="1">
      <alignment horizontal="center" vertical="center" wrapText="1"/>
    </xf>
    <xf numFmtId="0" fontId="36" fillId="5" borderId="23" xfId="46" applyFont="1" applyFill="1" applyBorder="1" applyAlignment="1">
      <alignment horizontal="center" vertical="center" wrapText="1"/>
    </xf>
    <xf numFmtId="16" fontId="36" fillId="4" borderId="15" xfId="46" applyNumberFormat="1" applyFont="1" applyFill="1" applyBorder="1" applyAlignment="1">
      <alignment horizontal="center" vertical="center"/>
    </xf>
    <xf numFmtId="0" fontId="89" fillId="0" borderId="0" xfId="48" applyFont="1" applyAlignment="1">
      <alignment horizontal="left"/>
    </xf>
    <xf numFmtId="0" fontId="34" fillId="0" borderId="20" xfId="48" applyFont="1" applyBorder="1" applyAlignment="1">
      <alignment horizontal="center" vertical="center"/>
    </xf>
    <xf numFmtId="0" fontId="34" fillId="0" borderId="22" xfId="48" applyFont="1" applyBorder="1" applyAlignment="1">
      <alignment horizontal="center" vertical="center"/>
    </xf>
    <xf numFmtId="0" fontId="36" fillId="5" borderId="25" xfId="45" applyFont="1" applyFill="1" applyBorder="1" applyAlignment="1">
      <alignment horizontal="center" vertical="center" wrapText="1"/>
    </xf>
    <xf numFmtId="0" fontId="36" fillId="5" borderId="11" xfId="45" applyFont="1" applyFill="1" applyBorder="1" applyAlignment="1">
      <alignment horizontal="center" vertical="center" wrapText="1"/>
    </xf>
    <xf numFmtId="0" fontId="36" fillId="5" borderId="20" xfId="45" applyFont="1" applyFill="1" applyBorder="1" applyAlignment="1">
      <alignment horizontal="center" vertical="center"/>
    </xf>
    <xf numFmtId="0" fontId="36" fillId="7" borderId="22" xfId="45" applyFont="1" applyFill="1" applyBorder="1" applyAlignment="1">
      <alignment horizontal="center" vertical="center"/>
    </xf>
    <xf numFmtId="0" fontId="36" fillId="0" borderId="11" xfId="46" applyFont="1" applyBorder="1" applyAlignment="1">
      <alignment horizontal="center" vertical="center"/>
    </xf>
    <xf numFmtId="0" fontId="36" fillId="4" borderId="23" xfId="46" applyFont="1" applyFill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 wrapText="1"/>
    </xf>
    <xf numFmtId="0" fontId="58" fillId="0" borderId="0" xfId="45" applyFont="1" applyAlignment="1">
      <alignment horizontal="left" vertical="center"/>
    </xf>
    <xf numFmtId="0" fontId="60" fillId="4" borderId="0" xfId="45" applyFont="1" applyFill="1" applyAlignment="1">
      <alignment horizontal="left" vertical="center"/>
    </xf>
    <xf numFmtId="0" fontId="33" fillId="4" borderId="18" xfId="46" applyFont="1" applyFill="1" applyBorder="1" applyAlignment="1">
      <alignment horizontal="center" vertical="center"/>
    </xf>
    <xf numFmtId="0" fontId="33" fillId="4" borderId="22" xfId="45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/>
    </xf>
    <xf numFmtId="16" fontId="77" fillId="5" borderId="0" xfId="0" applyNumberFormat="1" applyFont="1" applyFill="1" applyAlignment="1">
      <alignment horizontal="left" vertical="center"/>
    </xf>
    <xf numFmtId="0" fontId="77" fillId="5" borderId="0" xfId="0" applyFont="1" applyFill="1" applyAlignment="1">
      <alignment horizontal="left" vertical="center"/>
    </xf>
    <xf numFmtId="0" fontId="36" fillId="6" borderId="11" xfId="46" applyFont="1" applyFill="1" applyBorder="1" applyAlignment="1">
      <alignment horizontal="center" vertical="center"/>
    </xf>
    <xf numFmtId="16" fontId="86" fillId="2" borderId="20" xfId="46" applyNumberFormat="1" applyFont="1" applyFill="1" applyBorder="1" applyAlignment="1">
      <alignment horizontal="center" vertical="center"/>
    </xf>
    <xf numFmtId="16" fontId="77" fillId="2" borderId="21" xfId="46" applyNumberFormat="1" applyFont="1" applyFill="1" applyBorder="1" applyAlignment="1">
      <alignment horizontal="center" vertical="center"/>
    </xf>
    <xf numFmtId="0" fontId="86" fillId="2" borderId="22" xfId="49" applyFont="1" applyFill="1" applyBorder="1" applyAlignment="1">
      <alignment horizontal="center" vertical="center"/>
    </xf>
    <xf numFmtId="16" fontId="86" fillId="2" borderId="13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Alignment="1">
      <alignment horizontal="center" vertical="center"/>
    </xf>
    <xf numFmtId="0" fontId="86" fillId="2" borderId="18" xfId="49" applyFont="1" applyFill="1" applyBorder="1" applyAlignment="1">
      <alignment horizontal="center" vertical="center"/>
    </xf>
    <xf numFmtId="0" fontId="36" fillId="2" borderId="24" xfId="46" applyFont="1" applyFill="1" applyBorder="1" applyAlignment="1">
      <alignment horizontal="center" vertical="center" wrapText="1"/>
    </xf>
    <xf numFmtId="0" fontId="36" fillId="2" borderId="11" xfId="46" applyFont="1" applyFill="1" applyBorder="1" applyAlignment="1">
      <alignment horizontal="center" vertical="center" wrapText="1"/>
    </xf>
    <xf numFmtId="0" fontId="86" fillId="2" borderId="22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16" xfId="46" applyNumberFormat="1" applyFont="1" applyFill="1" applyBorder="1" applyAlignment="1">
      <alignment horizontal="center" vertical="center"/>
    </xf>
    <xf numFmtId="0" fontId="86" fillId="2" borderId="19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0" borderId="0" xfId="13" applyFont="1"/>
    <xf numFmtId="0" fontId="36" fillId="31" borderId="23" xfId="46" applyFont="1" applyFill="1" applyBorder="1" applyAlignment="1">
      <alignment horizontal="center" vertical="center"/>
    </xf>
    <xf numFmtId="0" fontId="36" fillId="7" borderId="11" xfId="48" applyFont="1" applyFill="1" applyBorder="1" applyAlignment="1">
      <alignment horizontal="center" vertical="center"/>
    </xf>
    <xf numFmtId="16" fontId="36" fillId="4" borderId="28" xfId="46" applyNumberFormat="1" applyFont="1" applyFill="1" applyBorder="1" applyAlignment="1">
      <alignment horizontal="center" vertical="center"/>
    </xf>
    <xf numFmtId="16" fontId="58" fillId="5" borderId="21" xfId="48" applyNumberFormat="1" applyFont="1" applyFill="1" applyBorder="1" applyAlignment="1">
      <alignment horizontal="center" vertical="center"/>
    </xf>
    <xf numFmtId="16" fontId="58" fillId="5" borderId="26" xfId="48" applyNumberFormat="1" applyFont="1" applyFill="1" applyBorder="1" applyAlignment="1">
      <alignment horizontal="center" vertical="center"/>
    </xf>
    <xf numFmtId="16" fontId="58" fillId="5" borderId="20" xfId="45" applyNumberFormat="1" applyFont="1" applyFill="1" applyBorder="1" applyAlignment="1">
      <alignment horizontal="center" vertical="center"/>
    </xf>
    <xf numFmtId="16" fontId="58" fillId="5" borderId="20" xfId="46" applyNumberFormat="1" applyFont="1" applyFill="1" applyBorder="1" applyAlignment="1">
      <alignment horizontal="center" vertical="center"/>
    </xf>
    <xf numFmtId="16" fontId="58" fillId="5" borderId="27" xfId="46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16" fontId="89" fillId="5" borderId="22" xfId="48" applyNumberFormat="1" applyFont="1" applyFill="1" applyBorder="1" applyAlignment="1">
      <alignment horizontal="center" vertical="center"/>
    </xf>
    <xf numFmtId="16" fontId="89" fillId="5" borderId="19" xfId="48" applyNumberFormat="1" applyFont="1" applyFill="1" applyBorder="1" applyAlignment="1">
      <alignment horizontal="center" vertical="center"/>
    </xf>
    <xf numFmtId="16" fontId="60" fillId="5" borderId="20" xfId="48" applyNumberFormat="1" applyFont="1" applyFill="1" applyBorder="1" applyAlignment="1">
      <alignment horizontal="center" vertical="center"/>
    </xf>
    <xf numFmtId="16" fontId="58" fillId="5" borderId="14" xfId="48" applyNumberFormat="1" applyFont="1" applyFill="1" applyBorder="1" applyAlignment="1">
      <alignment horizontal="center" vertical="center"/>
    </xf>
    <xf numFmtId="16" fontId="60" fillId="5" borderId="21" xfId="46" applyNumberFormat="1" applyFont="1" applyFill="1" applyBorder="1" applyAlignment="1">
      <alignment horizontal="center" vertical="center"/>
    </xf>
    <xf numFmtId="16" fontId="60" fillId="5" borderId="16" xfId="46" applyNumberFormat="1" applyFont="1" applyFill="1" applyBorder="1" applyAlignment="1">
      <alignment horizontal="center" vertical="center"/>
    </xf>
    <xf numFmtId="0" fontId="33" fillId="5" borderId="17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9" xfId="46" applyFont="1" applyFill="1" applyBorder="1" applyAlignment="1">
      <alignment horizontal="center" vertical="center"/>
    </xf>
    <xf numFmtId="16" fontId="60" fillId="5" borderId="21" xfId="45" applyNumberFormat="1" applyFont="1" applyFill="1" applyBorder="1" applyAlignment="1">
      <alignment horizontal="center" vertical="center"/>
    </xf>
    <xf numFmtId="0" fontId="77" fillId="4" borderId="12" xfId="0" applyFont="1" applyFill="1" applyBorder="1" applyAlignment="1">
      <alignment horizontal="center" vertical="center"/>
    </xf>
    <xf numFmtId="0" fontId="77" fillId="0" borderId="28" xfId="0" applyFont="1" applyBorder="1"/>
    <xf numFmtId="0" fontId="91" fillId="6" borderId="17" xfId="45" applyFont="1" applyFill="1" applyBorder="1" applyAlignment="1">
      <alignment horizontal="center" vertical="center"/>
    </xf>
    <xf numFmtId="0" fontId="66" fillId="2" borderId="0" xfId="46" applyFont="1" applyFill="1" applyAlignment="1">
      <alignment horizontal="left"/>
    </xf>
    <xf numFmtId="0" fontId="77" fillId="0" borderId="16" xfId="0" applyFont="1" applyBorder="1" applyAlignment="1">
      <alignment horizontal="left"/>
    </xf>
    <xf numFmtId="0" fontId="91" fillId="6" borderId="19" xfId="45" applyFont="1" applyFill="1" applyBorder="1" applyAlignment="1">
      <alignment horizontal="left" vertical="center"/>
    </xf>
    <xf numFmtId="0" fontId="77" fillId="4" borderId="14" xfId="0" applyFont="1" applyFill="1" applyBorder="1" applyAlignment="1">
      <alignment horizontal="left" vertical="center"/>
    </xf>
    <xf numFmtId="0" fontId="33" fillId="3" borderId="0" xfId="48" applyFont="1" applyFill="1" applyAlignment="1">
      <alignment horizontal="left"/>
    </xf>
    <xf numFmtId="16" fontId="57" fillId="5" borderId="0" xfId="46" applyNumberFormat="1" applyFont="1" applyFill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169" fontId="76" fillId="0" borderId="0" xfId="48" applyNumberFormat="1" applyFont="1" applyAlignment="1">
      <alignment vertical="center"/>
    </xf>
    <xf numFmtId="0" fontId="34" fillId="5" borderId="0" xfId="0" applyFont="1" applyFill="1"/>
    <xf numFmtId="0" fontId="58" fillId="5" borderId="0" xfId="0" applyFont="1" applyFill="1"/>
    <xf numFmtId="0" fontId="70" fillId="5" borderId="0" xfId="45" applyFont="1" applyFill="1"/>
    <xf numFmtId="0" fontId="77" fillId="0" borderId="16" xfId="0" quotePrefix="1" applyFont="1" applyBorder="1" applyAlignment="1">
      <alignment horizontal="left"/>
    </xf>
    <xf numFmtId="0" fontId="77" fillId="5" borderId="28" xfId="0" applyFont="1" applyFill="1" applyBorder="1" applyAlignment="1">
      <alignment horizontal="center"/>
    </xf>
    <xf numFmtId="0" fontId="89" fillId="5" borderId="17" xfId="0" applyFont="1" applyFill="1" applyBorder="1" applyAlignment="1">
      <alignment horizontal="center"/>
    </xf>
    <xf numFmtId="0" fontId="89" fillId="5" borderId="19" xfId="0" applyFont="1" applyFill="1" applyBorder="1"/>
    <xf numFmtId="0" fontId="60" fillId="5" borderId="16" xfId="0" applyFont="1" applyFill="1" applyBorder="1" applyAlignment="1">
      <alignment vertical="center"/>
    </xf>
    <xf numFmtId="0" fontId="77" fillId="0" borderId="28" xfId="0" applyFont="1" applyBorder="1" applyAlignment="1">
      <alignment wrapText="1"/>
    </xf>
    <xf numFmtId="0" fontId="36" fillId="0" borderId="13" xfId="48" applyFont="1" applyBorder="1" applyAlignment="1">
      <alignment horizontal="center" vertical="center"/>
    </xf>
    <xf numFmtId="0" fontId="36" fillId="0" borderId="20" xfId="48" applyFont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0" fontId="36" fillId="0" borderId="24" xfId="46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14" xfId="48" applyFont="1" applyBorder="1" applyAlignment="1">
      <alignment horizontal="center" vertical="center"/>
    </xf>
    <xf numFmtId="0" fontId="36" fillId="0" borderId="11" xfId="48" applyFont="1" applyBorder="1" applyAlignment="1">
      <alignment horizontal="center" vertical="center"/>
    </xf>
    <xf numFmtId="0" fontId="89" fillId="5" borderId="17" xfId="0" applyFont="1" applyFill="1" applyBorder="1" applyAlignment="1">
      <alignment horizontal="center" wrapText="1"/>
    </xf>
    <xf numFmtId="0" fontId="92" fillId="5" borderId="19" xfId="45" applyFont="1" applyFill="1" applyBorder="1" applyAlignment="1">
      <alignment vertical="center"/>
    </xf>
    <xf numFmtId="0" fontId="60" fillId="5" borderId="16" xfId="45" applyFont="1" applyFill="1" applyBorder="1" applyAlignment="1">
      <alignment vertical="center"/>
    </xf>
    <xf numFmtId="167" fontId="36" fillId="0" borderId="23" xfId="46" applyNumberFormat="1" applyFont="1" applyBorder="1"/>
    <xf numFmtId="16" fontId="89" fillId="4" borderId="21" xfId="46" applyNumberFormat="1" applyFont="1" applyFill="1" applyBorder="1" applyAlignment="1">
      <alignment horizontal="center" vertical="center"/>
    </xf>
    <xf numFmtId="16" fontId="93" fillId="5" borderId="21" xfId="46" applyNumberFormat="1" applyFont="1" applyFill="1" applyBorder="1" applyAlignment="1">
      <alignment horizontal="center" vertical="center"/>
    </xf>
    <xf numFmtId="16" fontId="93" fillId="4" borderId="21" xfId="46" applyNumberFormat="1" applyFont="1" applyFill="1" applyBorder="1" applyAlignment="1">
      <alignment horizontal="center" vertical="center"/>
    </xf>
    <xf numFmtId="16" fontId="93" fillId="4" borderId="28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36" fillId="0" borderId="11" xfId="0" applyNumberFormat="1" applyFont="1" applyBorder="1"/>
    <xf numFmtId="16" fontId="60" fillId="5" borderId="16" xfId="45" applyNumberFormat="1" applyFont="1" applyFill="1" applyBorder="1" applyAlignment="1">
      <alignment horizontal="center" vertical="center"/>
    </xf>
    <xf numFmtId="0" fontId="60" fillId="5" borderId="28" xfId="0" applyFont="1" applyFill="1" applyBorder="1" applyAlignment="1">
      <alignment horizontal="center" wrapText="1"/>
    </xf>
    <xf numFmtId="16" fontId="77" fillId="5" borderId="28" xfId="0" applyNumberFormat="1" applyFont="1" applyFill="1" applyBorder="1" applyAlignment="1">
      <alignment horizontal="center"/>
    </xf>
    <xf numFmtId="168" fontId="39" fillId="2" borderId="0" xfId="46" applyNumberFormat="1" applyFont="1" applyFill="1" applyAlignment="1">
      <alignment horizontal="center"/>
    </xf>
    <xf numFmtId="0" fontId="95" fillId="3" borderId="11" xfId="6" applyFont="1" applyFill="1" applyBorder="1" applyAlignment="1">
      <alignment horizontal="center" vertical="center"/>
    </xf>
    <xf numFmtId="0" fontId="95" fillId="3" borderId="11" xfId="6" applyFont="1" applyFill="1" applyBorder="1" applyAlignment="1">
      <alignment horizontal="center" vertical="center" wrapText="1"/>
    </xf>
    <xf numFmtId="0" fontId="66" fillId="5" borderId="0" xfId="43" applyFont="1" applyFill="1"/>
    <xf numFmtId="0" fontId="97" fillId="2" borderId="0" xfId="45" applyFont="1" applyFill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Alignment="1">
      <alignment vertical="center"/>
    </xf>
    <xf numFmtId="0" fontId="62" fillId="3" borderId="0" xfId="49" applyFont="1" applyFill="1" applyAlignment="1">
      <alignment vertical="center"/>
    </xf>
    <xf numFmtId="166" fontId="61" fillId="4" borderId="15" xfId="0" applyNumberFormat="1" applyFont="1" applyFill="1" applyBorder="1" applyAlignment="1">
      <alignment horizontal="center" vertical="center"/>
    </xf>
    <xf numFmtId="0" fontId="60" fillId="5" borderId="28" xfId="0" applyFont="1" applyFill="1" applyBorder="1" applyAlignment="1">
      <alignment horizontal="center"/>
    </xf>
    <xf numFmtId="170" fontId="58" fillId="4" borderId="28" xfId="48" applyNumberFormat="1" applyFont="1" applyFill="1" applyBorder="1" applyAlignment="1">
      <alignment horizontal="center" vertical="center"/>
    </xf>
    <xf numFmtId="170" fontId="58" fillId="4" borderId="16" xfId="48" applyNumberFormat="1" applyFont="1" applyFill="1" applyBorder="1" applyAlignment="1">
      <alignment vertical="center"/>
    </xf>
    <xf numFmtId="16" fontId="58" fillId="5" borderId="12" xfId="45" applyNumberFormat="1" applyFont="1" applyFill="1" applyBorder="1" applyAlignment="1">
      <alignment horizontal="center" vertical="center"/>
    </xf>
    <xf numFmtId="16" fontId="58" fillId="5" borderId="13" xfId="46" applyNumberFormat="1" applyFont="1" applyFill="1" applyBorder="1" applyAlignment="1">
      <alignment horizontal="center" vertical="center"/>
    </xf>
    <xf numFmtId="0" fontId="77" fillId="5" borderId="0" xfId="45" applyFont="1" applyFill="1" applyAlignment="1">
      <alignment horizontal="left" vertical="center"/>
    </xf>
    <xf numFmtId="0" fontId="92" fillId="5" borderId="17" xfId="45" applyFont="1" applyFill="1" applyBorder="1" applyAlignment="1">
      <alignment horizontal="center" vertical="center"/>
    </xf>
    <xf numFmtId="0" fontId="77" fillId="5" borderId="28" xfId="45" applyFont="1" applyFill="1" applyBorder="1" applyAlignment="1">
      <alignment horizontal="center" vertical="center"/>
    </xf>
    <xf numFmtId="16" fontId="60" fillId="5" borderId="28" xfId="45" applyNumberFormat="1" applyFont="1" applyFill="1" applyBorder="1" applyAlignment="1">
      <alignment horizontal="center" vertical="center"/>
    </xf>
    <xf numFmtId="16" fontId="60" fillId="5" borderId="16" xfId="45" applyNumberFormat="1" applyFont="1" applyFill="1" applyBorder="1" applyAlignment="1">
      <alignment horizontal="left" vertical="center"/>
    </xf>
    <xf numFmtId="0" fontId="62" fillId="4" borderId="0" xfId="0" applyFont="1" applyFill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/>
    </xf>
    <xf numFmtId="166" fontId="62" fillId="4" borderId="0" xfId="0" applyNumberFormat="1" applyFont="1" applyFill="1" applyAlignment="1">
      <alignment horizontal="center" vertical="center"/>
    </xf>
    <xf numFmtId="0" fontId="92" fillId="5" borderId="0" xfId="45" applyFont="1" applyFill="1" applyAlignment="1">
      <alignment vertical="center"/>
    </xf>
    <xf numFmtId="0" fontId="33" fillId="5" borderId="0" xfId="46" applyFont="1" applyFill="1" applyAlignment="1">
      <alignment horizontal="center" vertical="center"/>
    </xf>
    <xf numFmtId="0" fontId="89" fillId="5" borderId="0" xfId="0" applyFont="1" applyFill="1" applyAlignment="1">
      <alignment horizontal="center" wrapText="1"/>
    </xf>
    <xf numFmtId="0" fontId="89" fillId="5" borderId="0" xfId="0" applyFont="1" applyFill="1"/>
    <xf numFmtId="16" fontId="89" fillId="5" borderId="0" xfId="48" applyNumberFormat="1" applyFont="1" applyFill="1" applyAlignment="1">
      <alignment horizontal="center" vertical="center"/>
    </xf>
    <xf numFmtId="166" fontId="36" fillId="0" borderId="23" xfId="0" applyNumberFormat="1" applyFont="1" applyBorder="1"/>
    <xf numFmtId="0" fontId="94" fillId="3" borderId="11" xfId="6" applyFont="1" applyFill="1" applyBorder="1" applyAlignment="1">
      <alignment horizontal="center" vertical="center" wrapText="1"/>
    </xf>
    <xf numFmtId="0" fontId="94" fillId="3" borderId="11" xfId="6" applyFont="1" applyFill="1" applyBorder="1" applyAlignment="1">
      <alignment horizontal="center" vertical="center"/>
    </xf>
    <xf numFmtId="16" fontId="96" fillId="4" borderId="11" xfId="46" applyNumberFormat="1" applyFont="1" applyFill="1" applyBorder="1"/>
    <xf numFmtId="16" fontId="36" fillId="4" borderId="16" xfId="46" applyNumberFormat="1" applyFont="1" applyFill="1" applyBorder="1" applyAlignment="1">
      <alignment horizontal="center" vertical="center"/>
    </xf>
    <xf numFmtId="16" fontId="58" fillId="5" borderId="16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6" fontId="102" fillId="5" borderId="12" xfId="0" applyNumberFormat="1" applyFont="1" applyFill="1" applyBorder="1" applyAlignment="1">
      <alignment horizontal="center" vertical="center"/>
    </xf>
    <xf numFmtId="166" fontId="102" fillId="0" borderId="12" xfId="0" applyNumberFormat="1" applyFont="1" applyBorder="1" applyAlignment="1">
      <alignment horizontal="center" vertical="center"/>
    </xf>
    <xf numFmtId="166" fontId="59" fillId="4" borderId="28" xfId="0" applyNumberFormat="1" applyFont="1" applyFill="1" applyBorder="1" applyAlignment="1">
      <alignment horizontal="center" vertical="center"/>
    </xf>
    <xf numFmtId="16" fontId="89" fillId="4" borderId="16" xfId="46" applyNumberFormat="1" applyFont="1" applyFill="1" applyBorder="1" applyAlignment="1">
      <alignment horizontal="center" vertical="center"/>
    </xf>
    <xf numFmtId="16" fontId="89" fillId="0" borderId="20" xfId="0" applyNumberFormat="1" applyFont="1" applyBorder="1" applyAlignment="1">
      <alignment horizontal="center" wrapText="1"/>
    </xf>
    <xf numFmtId="16" fontId="89" fillId="0" borderId="14" xfId="0" applyNumberFormat="1" applyFont="1" applyBorder="1" applyAlignment="1">
      <alignment horizontal="center" wrapText="1"/>
    </xf>
    <xf numFmtId="16" fontId="106" fillId="0" borderId="11" xfId="46" applyNumberFormat="1" applyFont="1" applyBorder="1" applyAlignment="1">
      <alignment horizontal="left" wrapText="1"/>
    </xf>
    <xf numFmtId="167" fontId="61" fillId="3" borderId="28" xfId="46" applyNumberFormat="1" applyFont="1" applyFill="1" applyBorder="1" applyAlignment="1">
      <alignment horizontal="center" vertical="center"/>
    </xf>
    <xf numFmtId="167" fontId="36" fillId="3" borderId="28" xfId="46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166" fontId="61" fillId="5" borderId="21" xfId="0" quotePrefix="1" applyNumberFormat="1" applyFont="1" applyFill="1" applyBorder="1" applyAlignment="1">
      <alignment horizontal="center" vertical="center"/>
    </xf>
    <xf numFmtId="166" fontId="36" fillId="5" borderId="21" xfId="0" quotePrefix="1" applyNumberFormat="1" applyFont="1" applyFill="1" applyBorder="1" applyAlignment="1">
      <alignment horizontal="center" vertical="center"/>
    </xf>
    <xf numFmtId="166" fontId="61" fillId="4" borderId="21" xfId="0" applyNumberFormat="1" applyFont="1" applyFill="1" applyBorder="1" applyAlignment="1">
      <alignment horizontal="center" vertical="center"/>
    </xf>
    <xf numFmtId="166" fontId="102" fillId="5" borderId="20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7" xfId="46" applyFont="1" applyFill="1" applyBorder="1"/>
    <xf numFmtId="0" fontId="77" fillId="4" borderId="28" xfId="0" applyFont="1" applyFill="1" applyBorder="1" applyAlignment="1">
      <alignment horizontal="center" vertical="center"/>
    </xf>
    <xf numFmtId="0" fontId="77" fillId="4" borderId="16" xfId="0" applyFont="1" applyFill="1" applyBorder="1" applyAlignment="1">
      <alignment horizontal="left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Alignment="1">
      <alignment horizontal="center" vertical="center"/>
    </xf>
    <xf numFmtId="0" fontId="91" fillId="6" borderId="28" xfId="45" applyFont="1" applyFill="1" applyBorder="1" applyAlignment="1">
      <alignment horizontal="center" vertical="center"/>
    </xf>
    <xf numFmtId="0" fontId="91" fillId="6" borderId="16" xfId="45" applyFont="1" applyFill="1" applyBorder="1" applyAlignment="1">
      <alignment horizontal="left" vertical="center"/>
    </xf>
    <xf numFmtId="0" fontId="33" fillId="2" borderId="19" xfId="46" applyFont="1" applyFill="1" applyBorder="1" applyAlignment="1">
      <alignment horizontal="left"/>
    </xf>
    <xf numFmtId="0" fontId="86" fillId="2" borderId="21" xfId="49" applyFont="1" applyFill="1" applyBorder="1" applyAlignment="1">
      <alignment horizontal="center" vertical="center"/>
    </xf>
    <xf numFmtId="0" fontId="33" fillId="2" borderId="22" xfId="46" applyFont="1" applyFill="1" applyBorder="1" applyAlignment="1">
      <alignment horizontal="center"/>
    </xf>
    <xf numFmtId="0" fontId="86" fillId="2" borderId="21" xfId="46" applyFont="1" applyFill="1" applyBorder="1" applyAlignment="1">
      <alignment horizontal="center" vertical="center"/>
    </xf>
    <xf numFmtId="0" fontId="33" fillId="2" borderId="22" xfId="46" applyFont="1" applyFill="1" applyBorder="1"/>
    <xf numFmtId="167" fontId="36" fillId="3" borderId="0" xfId="46" applyNumberFormat="1" applyFont="1" applyFill="1" applyAlignment="1">
      <alignment horizontal="center" vertical="center" wrapText="1"/>
    </xf>
    <xf numFmtId="16" fontId="58" fillId="5" borderId="29" xfId="48" applyNumberFormat="1" applyFont="1" applyFill="1" applyBorder="1" applyAlignment="1">
      <alignment horizontal="center" vertical="center"/>
    </xf>
    <xf numFmtId="166" fontId="59" fillId="4" borderId="0" xfId="0" applyNumberFormat="1" applyFont="1" applyFill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6" fontId="61" fillId="0" borderId="28" xfId="0" applyNumberFormat="1" applyFont="1" applyBorder="1" applyAlignment="1">
      <alignment horizontal="center" vertical="center"/>
    </xf>
    <xf numFmtId="0" fontId="77" fillId="5" borderId="16" xfId="0" applyFont="1" applyFill="1" applyBorder="1" applyAlignment="1">
      <alignment horizontal="left"/>
    </xf>
    <xf numFmtId="167" fontId="36" fillId="4" borderId="0" xfId="46" applyNumberFormat="1" applyFont="1" applyFill="1" applyAlignment="1">
      <alignment horizontal="center" vertical="center" wrapText="1"/>
    </xf>
    <xf numFmtId="166" fontId="61" fillId="4" borderId="0" xfId="0" applyNumberFormat="1" applyFont="1" applyFill="1" applyAlignment="1">
      <alignment horizontal="center" vertical="center"/>
    </xf>
    <xf numFmtId="166" fontId="102" fillId="0" borderId="13" xfId="0" applyNumberFormat="1" applyFont="1" applyBorder="1" applyAlignment="1">
      <alignment horizontal="center" vertical="center"/>
    </xf>
    <xf numFmtId="167" fontId="102" fillId="5" borderId="20" xfId="139" applyNumberFormat="1" applyFont="1" applyFill="1" applyBorder="1" applyAlignment="1">
      <alignment horizontal="center" vertical="center"/>
    </xf>
    <xf numFmtId="0" fontId="89" fillId="5" borderId="28" xfId="0" applyFont="1" applyFill="1" applyBorder="1" applyAlignment="1">
      <alignment horizontal="center"/>
    </xf>
    <xf numFmtId="0" fontId="89" fillId="5" borderId="16" xfId="0" applyFont="1" applyFill="1" applyBorder="1"/>
    <xf numFmtId="16" fontId="89" fillId="5" borderId="21" xfId="48" applyNumberFormat="1" applyFont="1" applyFill="1" applyBorder="1" applyAlignment="1">
      <alignment horizontal="center" vertical="center"/>
    </xf>
    <xf numFmtId="166" fontId="102" fillId="5" borderId="28" xfId="0" applyNumberFormat="1" applyFont="1" applyFill="1" applyBorder="1" applyAlignment="1">
      <alignment horizontal="center" vertical="center"/>
    </xf>
    <xf numFmtId="16" fontId="60" fillId="35" borderId="20" xfId="0" applyNumberFormat="1" applyFont="1" applyFill="1" applyBorder="1" applyAlignment="1">
      <alignment horizontal="center" vertical="center"/>
    </xf>
    <xf numFmtId="0" fontId="36" fillId="0" borderId="16" xfId="48" applyFont="1" applyBorder="1" applyAlignment="1">
      <alignment horizontal="center" vertical="center"/>
    </xf>
    <xf numFmtId="0" fontId="102" fillId="4" borderId="28" xfId="47" applyFont="1" applyFill="1" applyBorder="1" applyAlignment="1">
      <alignment horizontal="center" wrapText="1"/>
    </xf>
    <xf numFmtId="0" fontId="102" fillId="4" borderId="12" xfId="47" applyFont="1" applyFill="1" applyBorder="1" applyAlignment="1">
      <alignment horizontal="center" wrapText="1"/>
    </xf>
    <xf numFmtId="16" fontId="96" fillId="36" borderId="11" xfId="46" applyNumberFormat="1" applyFont="1" applyFill="1" applyBorder="1" applyAlignment="1">
      <alignment horizontal="center" wrapText="1"/>
    </xf>
    <xf numFmtId="166" fontId="61" fillId="5" borderId="28" xfId="0" quotePrefix="1" applyNumberFormat="1" applyFont="1" applyFill="1" applyBorder="1" applyAlignment="1">
      <alignment horizontal="center" vertical="center"/>
    </xf>
    <xf numFmtId="166" fontId="36" fillId="5" borderId="28" xfId="0" quotePrefix="1" applyNumberFormat="1" applyFont="1" applyFill="1" applyBorder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16" fontId="58" fillId="5" borderId="0" xfId="48" applyNumberFormat="1" applyFont="1" applyFill="1" applyAlignment="1">
      <alignment horizontal="center" vertical="center"/>
    </xf>
    <xf numFmtId="16" fontId="60" fillId="5" borderId="27" xfId="48" applyNumberFormat="1" applyFont="1" applyFill="1" applyBorder="1" applyAlignment="1">
      <alignment horizontal="center" vertical="center"/>
    </xf>
    <xf numFmtId="16" fontId="89" fillId="5" borderId="16" xfId="48" applyNumberFormat="1" applyFont="1" applyFill="1" applyBorder="1" applyAlignment="1">
      <alignment horizontal="center" vertical="center"/>
    </xf>
    <xf numFmtId="0" fontId="33" fillId="0" borderId="18" xfId="48" applyFont="1" applyBorder="1"/>
    <xf numFmtId="0" fontId="33" fillId="0" borderId="19" xfId="48" applyFont="1" applyBorder="1"/>
    <xf numFmtId="0" fontId="33" fillId="0" borderId="22" xfId="48" applyFont="1" applyBorder="1"/>
    <xf numFmtId="0" fontId="102" fillId="4" borderId="27" xfId="47" applyFont="1" applyFill="1" applyBorder="1" applyAlignment="1">
      <alignment horizontal="center" wrapText="1"/>
    </xf>
    <xf numFmtId="0" fontId="102" fillId="4" borderId="0" xfId="47" applyFont="1" applyFill="1" applyAlignment="1">
      <alignment horizontal="center" wrapText="1"/>
    </xf>
    <xf numFmtId="166" fontId="102" fillId="5" borderId="16" xfId="0" applyNumberFormat="1" applyFont="1" applyFill="1" applyBorder="1" applyAlignment="1">
      <alignment horizontal="center" vertical="center"/>
    </xf>
    <xf numFmtId="166" fontId="61" fillId="5" borderId="16" xfId="0" quotePrefix="1" applyNumberFormat="1" applyFont="1" applyFill="1" applyBorder="1" applyAlignment="1">
      <alignment horizontal="center" vertical="center"/>
    </xf>
    <xf numFmtId="166" fontId="36" fillId="5" borderId="16" xfId="0" quotePrefix="1" applyNumberFormat="1" applyFont="1" applyFill="1" applyBorder="1" applyAlignment="1">
      <alignment horizontal="center" vertical="center"/>
    </xf>
    <xf numFmtId="0" fontId="60" fillId="5" borderId="12" xfId="0" applyFont="1" applyFill="1" applyBorder="1" applyAlignment="1">
      <alignment horizontal="center" wrapText="1"/>
    </xf>
    <xf numFmtId="0" fontId="60" fillId="5" borderId="27" xfId="0" applyFont="1" applyFill="1" applyBorder="1" applyAlignment="1">
      <alignment horizontal="center" wrapText="1"/>
    </xf>
    <xf numFmtId="0" fontId="77" fillId="5" borderId="0" xfId="0" applyFont="1" applyFill="1" applyAlignment="1">
      <alignment horizontal="left"/>
    </xf>
    <xf numFmtId="0" fontId="33" fillId="5" borderId="17" xfId="48" applyFont="1" applyFill="1" applyBorder="1"/>
    <xf numFmtId="0" fontId="33" fillId="5" borderId="18" xfId="48" applyFont="1" applyFill="1" applyBorder="1"/>
    <xf numFmtId="0" fontId="60" fillId="5" borderId="16" xfId="0" applyFont="1" applyFill="1" applyBorder="1"/>
    <xf numFmtId="0" fontId="60" fillId="5" borderId="14" xfId="0" applyFont="1" applyFill="1" applyBorder="1"/>
    <xf numFmtId="0" fontId="89" fillId="5" borderId="14" xfId="0" applyFont="1" applyFill="1" applyBorder="1"/>
    <xf numFmtId="0" fontId="93" fillId="5" borderId="16" xfId="0" applyFont="1" applyFill="1" applyBorder="1"/>
    <xf numFmtId="0" fontId="77" fillId="5" borderId="16" xfId="0" applyFont="1" applyFill="1" applyBorder="1"/>
    <xf numFmtId="0" fontId="60" fillId="5" borderId="19" xfId="0" applyFont="1" applyFill="1" applyBorder="1"/>
    <xf numFmtId="0" fontId="89" fillId="5" borderId="12" xfId="0" applyFont="1" applyFill="1" applyBorder="1" applyAlignment="1">
      <alignment wrapText="1"/>
    </xf>
    <xf numFmtId="0" fontId="89" fillId="5" borderId="14" xfId="0" applyFont="1" applyFill="1" applyBorder="1" applyAlignment="1">
      <alignment wrapText="1"/>
    </xf>
    <xf numFmtId="0" fontId="93" fillId="5" borderId="28" xfId="0" applyFont="1" applyFill="1" applyBorder="1"/>
    <xf numFmtId="0" fontId="77" fillId="5" borderId="28" xfId="0" applyFont="1" applyFill="1" applyBorder="1"/>
    <xf numFmtId="0" fontId="60" fillId="5" borderId="28" xfId="0" applyFont="1" applyFill="1" applyBorder="1" applyAlignment="1">
      <alignment wrapText="1"/>
    </xf>
    <xf numFmtId="16" fontId="89" fillId="5" borderId="20" xfId="0" applyNumberFormat="1" applyFont="1" applyFill="1" applyBorder="1" applyAlignment="1">
      <alignment horizontal="center" vertical="center" wrapText="1"/>
    </xf>
    <xf numFmtId="0" fontId="36" fillId="37" borderId="11" xfId="6" applyFont="1" applyFill="1" applyBorder="1" applyAlignment="1">
      <alignment horizontal="center" vertical="center" wrapText="1"/>
    </xf>
    <xf numFmtId="0" fontId="36" fillId="37" borderId="20" xfId="6" applyFont="1" applyFill="1" applyBorder="1" applyAlignment="1">
      <alignment horizontal="center" vertical="center" wrapText="1"/>
    </xf>
    <xf numFmtId="0" fontId="54" fillId="37" borderId="23" xfId="6" applyFont="1" applyFill="1" applyBorder="1" applyAlignment="1">
      <alignment horizontal="center" vertical="center" wrapText="1"/>
    </xf>
    <xf numFmtId="0" fontId="33" fillId="38" borderId="0" xfId="46" applyFont="1" applyFill="1"/>
    <xf numFmtId="0" fontId="54" fillId="37" borderId="22" xfId="6" applyFont="1" applyFill="1" applyBorder="1" applyAlignment="1">
      <alignment horizontal="center" vertical="center"/>
    </xf>
    <xf numFmtId="0" fontId="36" fillId="39" borderId="22" xfId="6" applyFont="1" applyFill="1" applyBorder="1" applyAlignment="1">
      <alignment horizontal="center" vertical="center" wrapText="1"/>
    </xf>
    <xf numFmtId="0" fontId="36" fillId="40" borderId="11" xfId="6" applyFont="1" applyFill="1" applyBorder="1" applyAlignment="1">
      <alignment horizontal="center" vertical="center" wrapText="1"/>
    </xf>
    <xf numFmtId="0" fontId="36" fillId="38" borderId="24" xfId="46" applyFont="1" applyFill="1" applyBorder="1" applyAlignment="1">
      <alignment horizontal="center" vertical="center"/>
    </xf>
    <xf numFmtId="0" fontId="36" fillId="38" borderId="11" xfId="46" applyFont="1" applyFill="1" applyBorder="1" applyAlignment="1">
      <alignment horizontal="center" vertical="center"/>
    </xf>
    <xf numFmtId="16" fontId="36" fillId="38" borderId="12" xfId="46" applyNumberFormat="1" applyFont="1" applyFill="1" applyBorder="1" applyAlignment="1">
      <alignment vertical="center"/>
    </xf>
    <xf numFmtId="167" fontId="36" fillId="38" borderId="20" xfId="46" applyNumberFormat="1" applyFont="1" applyFill="1" applyBorder="1" applyAlignment="1">
      <alignment vertical="center"/>
    </xf>
    <xf numFmtId="16" fontId="36" fillId="38" borderId="20" xfId="46" applyNumberFormat="1" applyFont="1" applyFill="1" applyBorder="1" applyAlignment="1">
      <alignment horizontal="center" vertical="center"/>
    </xf>
    <xf numFmtId="0" fontId="77" fillId="38" borderId="11" xfId="0" applyFont="1" applyFill="1" applyBorder="1" applyAlignment="1">
      <alignment wrapText="1"/>
    </xf>
    <xf numFmtId="0" fontId="77" fillId="38" borderId="11" xfId="0" applyFont="1" applyFill="1" applyBorder="1"/>
    <xf numFmtId="16" fontId="77" fillId="38" borderId="20" xfId="46" applyNumberFormat="1" applyFont="1" applyFill="1" applyBorder="1" applyAlignment="1">
      <alignment horizontal="center" vertical="center" wrapText="1"/>
    </xf>
    <xf numFmtId="16" fontId="77" fillId="38" borderId="13" xfId="46" applyNumberFormat="1" applyFont="1" applyFill="1" applyBorder="1" applyAlignment="1">
      <alignment horizontal="center" vertical="center" wrapText="1"/>
    </xf>
    <xf numFmtId="16" fontId="77" fillId="40" borderId="20" xfId="46" applyNumberFormat="1" applyFont="1" applyFill="1" applyBorder="1" applyAlignment="1">
      <alignment horizontal="center" vertical="center" wrapText="1"/>
    </xf>
    <xf numFmtId="0" fontId="77" fillId="38" borderId="0" xfId="46" applyFont="1" applyFill="1" applyAlignment="1">
      <alignment horizontal="left"/>
    </xf>
    <xf numFmtId="0" fontId="32" fillId="38" borderId="0" xfId="0" applyFont="1" applyFill="1"/>
    <xf numFmtId="16" fontId="36" fillId="38" borderId="17" xfId="46" applyNumberFormat="1" applyFont="1" applyFill="1" applyBorder="1" applyAlignment="1">
      <alignment vertical="center"/>
    </xf>
    <xf numFmtId="167" fontId="36" fillId="38" borderId="22" xfId="46" applyNumberFormat="1" applyFont="1" applyFill="1" applyBorder="1" applyAlignment="1">
      <alignment vertical="center"/>
    </xf>
    <xf numFmtId="16" fontId="36" fillId="38" borderId="22" xfId="46" applyNumberFormat="1" applyFont="1" applyFill="1" applyBorder="1" applyAlignment="1">
      <alignment horizontal="center" vertical="center"/>
    </xf>
    <xf numFmtId="0" fontId="89" fillId="38" borderId="11" xfId="0" applyFont="1" applyFill="1" applyBorder="1" applyAlignment="1">
      <alignment wrapText="1"/>
    </xf>
    <xf numFmtId="0" fontId="89" fillId="38" borderId="11" xfId="0" applyFont="1" applyFill="1" applyBorder="1"/>
    <xf numFmtId="16" fontId="85" fillId="38" borderId="22" xfId="46" applyNumberFormat="1" applyFont="1" applyFill="1" applyBorder="1" applyAlignment="1">
      <alignment horizontal="center" vertical="center" wrapText="1"/>
    </xf>
    <xf numFmtId="16" fontId="85" fillId="38" borderId="18" xfId="46" applyNumberFormat="1" applyFont="1" applyFill="1" applyBorder="1" applyAlignment="1">
      <alignment horizontal="center" vertical="center" wrapText="1"/>
    </xf>
    <xf numFmtId="16" fontId="85" fillId="40" borderId="22" xfId="46" applyNumberFormat="1" applyFont="1" applyFill="1" applyBorder="1" applyAlignment="1">
      <alignment horizontal="center" vertical="center" wrapText="1"/>
    </xf>
    <xf numFmtId="0" fontId="85" fillId="38" borderId="0" xfId="46" applyFont="1" applyFill="1" applyAlignment="1">
      <alignment horizontal="left"/>
    </xf>
    <xf numFmtId="167" fontId="36" fillId="38" borderId="12" xfId="46" applyNumberFormat="1" applyFont="1" applyFill="1" applyBorder="1" applyAlignment="1">
      <alignment vertical="center"/>
    </xf>
    <xf numFmtId="0" fontId="89" fillId="38" borderId="28" xfId="0" applyFont="1" applyFill="1" applyBorder="1" applyAlignment="1">
      <alignment wrapText="1"/>
    </xf>
    <xf numFmtId="16" fontId="85" fillId="41" borderId="22" xfId="46" applyNumberFormat="1" applyFont="1" applyFill="1" applyBorder="1" applyAlignment="1">
      <alignment horizontal="center" vertical="center" wrapText="1"/>
    </xf>
    <xf numFmtId="167" fontId="36" fillId="38" borderId="28" xfId="46" applyNumberFormat="1" applyFont="1" applyFill="1" applyBorder="1" applyAlignment="1">
      <alignment vertical="center"/>
    </xf>
    <xf numFmtId="167" fontId="36" fillId="38" borderId="21" xfId="46" applyNumberFormat="1" applyFont="1" applyFill="1" applyBorder="1" applyAlignment="1">
      <alignment vertical="center"/>
    </xf>
    <xf numFmtId="16" fontId="36" fillId="38" borderId="21" xfId="46" applyNumberFormat="1" applyFont="1" applyFill="1" applyBorder="1" applyAlignment="1">
      <alignment horizontal="center" vertical="center"/>
    </xf>
    <xf numFmtId="167" fontId="36" fillId="5" borderId="11" xfId="46" applyNumberFormat="1" applyFont="1" applyFill="1" applyBorder="1" applyAlignment="1">
      <alignment vertical="center"/>
    </xf>
    <xf numFmtId="166" fontId="36" fillId="5" borderId="11" xfId="0" applyNumberFormat="1" applyFont="1" applyFill="1" applyBorder="1"/>
    <xf numFmtId="0" fontId="77" fillId="5" borderId="23" xfId="0" applyFont="1" applyFill="1" applyBorder="1"/>
    <xf numFmtId="0" fontId="77" fillId="5" borderId="25" xfId="0" applyFont="1" applyFill="1" applyBorder="1"/>
    <xf numFmtId="16" fontId="58" fillId="5" borderId="11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1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166" fontId="36" fillId="5" borderId="0" xfId="0" quotePrefix="1" applyNumberFormat="1" applyFont="1" applyFill="1" applyAlignment="1">
      <alignment horizontal="center" vertical="center"/>
    </xf>
    <xf numFmtId="0" fontId="91" fillId="6" borderId="0" xfId="45" applyFont="1" applyFill="1" applyAlignment="1">
      <alignment horizontal="center" vertical="center"/>
    </xf>
    <xf numFmtId="0" fontId="91" fillId="6" borderId="0" xfId="45" applyFont="1" applyFill="1" applyAlignment="1">
      <alignment horizontal="left" vertical="center"/>
    </xf>
    <xf numFmtId="0" fontId="86" fillId="2" borderId="0" xfId="49" applyFont="1" applyFill="1" applyAlignment="1">
      <alignment horizontal="center" vertical="center"/>
    </xf>
    <xf numFmtId="0" fontId="86" fillId="2" borderId="0" xfId="46" applyFont="1" applyFill="1" applyAlignment="1">
      <alignment horizontal="center" vertical="center"/>
    </xf>
    <xf numFmtId="169" fontId="89" fillId="5" borderId="28" xfId="48" applyNumberFormat="1" applyFont="1" applyFill="1" applyBorder="1" applyAlignment="1">
      <alignment horizontal="center" vertical="center" wrapText="1"/>
    </xf>
    <xf numFmtId="167" fontId="107" fillId="0" borderId="28" xfId="139" applyNumberFormat="1" applyFont="1" applyBorder="1" applyAlignment="1">
      <alignment horizontal="center" vertical="center" wrapText="1"/>
    </xf>
    <xf numFmtId="167" fontId="107" fillId="0" borderId="0" xfId="139" applyNumberFormat="1" applyFont="1" applyAlignment="1">
      <alignment horizontal="center" vertical="center"/>
    </xf>
    <xf numFmtId="166" fontId="107" fillId="0" borderId="19" xfId="0" applyNumberFormat="1" applyFont="1" applyBorder="1" applyAlignment="1">
      <alignment horizontal="center" vertical="center"/>
    </xf>
    <xf numFmtId="166" fontId="107" fillId="0" borderId="17" xfId="0" applyNumberFormat="1" applyFont="1" applyBorder="1" applyAlignment="1">
      <alignment horizontal="center" vertical="center"/>
    </xf>
    <xf numFmtId="166" fontId="107" fillId="0" borderId="22" xfId="0" applyNumberFormat="1" applyFont="1" applyBorder="1" applyAlignment="1">
      <alignment horizontal="center" vertical="center"/>
    </xf>
    <xf numFmtId="167" fontId="107" fillId="33" borderId="17" xfId="139" applyNumberFormat="1" applyFont="1" applyFill="1" applyBorder="1" applyAlignment="1">
      <alignment horizontal="center" vertical="center" wrapText="1"/>
    </xf>
    <xf numFmtId="166" fontId="62" fillId="0" borderId="28" xfId="0" applyNumberFormat="1" applyFont="1" applyBorder="1" applyAlignment="1">
      <alignment horizontal="center" vertical="center"/>
    </xf>
    <xf numFmtId="0" fontId="89" fillId="5" borderId="28" xfId="0" applyFont="1" applyFill="1" applyBorder="1" applyAlignment="1">
      <alignment horizontal="center" wrapText="1"/>
    </xf>
    <xf numFmtId="16" fontId="89" fillId="5" borderId="18" xfId="48" applyNumberFormat="1" applyFont="1" applyFill="1" applyBorder="1" applyAlignment="1">
      <alignment horizontal="center" vertical="center"/>
    </xf>
    <xf numFmtId="167" fontId="36" fillId="3" borderId="28" xfId="46" applyNumberFormat="1" applyFont="1" applyFill="1" applyBorder="1" applyAlignment="1">
      <alignment horizontal="center" vertical="center" wrapText="1"/>
    </xf>
    <xf numFmtId="169" fontId="89" fillId="5" borderId="16" xfId="48" applyNumberFormat="1" applyFont="1" applyFill="1" applyBorder="1" applyAlignment="1">
      <alignment vertical="center"/>
    </xf>
    <xf numFmtId="166" fontId="107" fillId="0" borderId="0" xfId="0" applyNumberFormat="1" applyFont="1" applyAlignment="1">
      <alignment horizontal="center" vertical="center"/>
    </xf>
    <xf numFmtId="166" fontId="107" fillId="5" borderId="22" xfId="0" quotePrefix="1" applyNumberFormat="1" applyFont="1" applyFill="1" applyBorder="1" applyAlignment="1">
      <alignment horizontal="center" vertical="center"/>
    </xf>
    <xf numFmtId="166" fontId="107" fillId="4" borderId="17" xfId="0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3" borderId="22" xfId="48" applyFont="1" applyFill="1" applyBorder="1" applyAlignment="1">
      <alignment horizontal="center"/>
    </xf>
    <xf numFmtId="0" fontId="82" fillId="3" borderId="22" xfId="48" applyFont="1" applyFill="1" applyBorder="1"/>
    <xf numFmtId="0" fontId="33" fillId="3" borderId="19" xfId="48" applyFont="1" applyFill="1" applyBorder="1"/>
    <xf numFmtId="0" fontId="75" fillId="0" borderId="28" xfId="48" applyFont="1" applyBorder="1" applyAlignment="1">
      <alignment horizontal="left"/>
    </xf>
    <xf numFmtId="0" fontId="92" fillId="5" borderId="28" xfId="45" applyFont="1" applyFill="1" applyBorder="1" applyAlignment="1">
      <alignment horizontal="center" vertical="center"/>
    </xf>
    <xf numFmtId="0" fontId="92" fillId="5" borderId="16" xfId="45" applyFont="1" applyFill="1" applyBorder="1" applyAlignment="1">
      <alignment vertical="center"/>
    </xf>
    <xf numFmtId="0" fontId="33" fillId="5" borderId="28" xfId="45" applyFont="1" applyFill="1" applyBorder="1" applyAlignment="1">
      <alignment horizontal="center" vertical="center"/>
    </xf>
    <xf numFmtId="0" fontId="33" fillId="5" borderId="21" xfId="45" applyFont="1" applyFill="1" applyBorder="1" applyAlignment="1">
      <alignment horizontal="center" vertical="center"/>
    </xf>
    <xf numFmtId="0" fontId="33" fillId="5" borderId="16" xfId="46" applyFont="1" applyFill="1" applyBorder="1" applyAlignment="1">
      <alignment horizontal="center" vertical="center"/>
    </xf>
    <xf numFmtId="171" fontId="33" fillId="0" borderId="0" xfId="121" applyNumberFormat="1" applyFont="1" applyAlignment="1">
      <alignment horizontal="center" vertical="center" wrapText="1"/>
    </xf>
    <xf numFmtId="167" fontId="36" fillId="3" borderId="0" xfId="46" applyNumberFormat="1" applyFont="1" applyFill="1" applyAlignment="1">
      <alignment vertical="center"/>
    </xf>
    <xf numFmtId="0" fontId="77" fillId="5" borderId="14" xfId="45" applyFont="1" applyFill="1" applyBorder="1" applyAlignment="1">
      <alignment vertical="center"/>
    </xf>
    <xf numFmtId="16" fontId="60" fillId="4" borderId="28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166" fontId="62" fillId="0" borderId="21" xfId="0" applyNumberFormat="1" applyFont="1" applyBorder="1" applyAlignment="1">
      <alignment horizontal="center" vertical="center"/>
    </xf>
    <xf numFmtId="0" fontId="60" fillId="5" borderId="0" xfId="0" applyFont="1" applyFill="1"/>
    <xf numFmtId="167" fontId="55" fillId="4" borderId="12" xfId="46" applyNumberFormat="1" applyFont="1" applyFill="1" applyBorder="1" applyAlignment="1">
      <alignment horizontal="center" vertical="center"/>
    </xf>
    <xf numFmtId="0" fontId="89" fillId="5" borderId="27" xfId="0" applyFont="1" applyFill="1" applyBorder="1"/>
    <xf numFmtId="0" fontId="33" fillId="5" borderId="22" xfId="46" applyFont="1" applyFill="1" applyBorder="1" applyAlignment="1">
      <alignment horizontal="center" vertical="center"/>
    </xf>
    <xf numFmtId="0" fontId="33" fillId="5" borderId="21" xfId="46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0" fontId="33" fillId="0" borderId="28" xfId="46" applyFont="1" applyBorder="1" applyAlignment="1">
      <alignment horizontal="left"/>
    </xf>
    <xf numFmtId="0" fontId="58" fillId="0" borderId="28" xfId="45" applyFont="1" applyBorder="1" applyAlignment="1">
      <alignment horizontal="left" vertical="center"/>
    </xf>
    <xf numFmtId="166" fontId="61" fillId="4" borderId="12" xfId="0" applyNumberFormat="1" applyFont="1" applyFill="1" applyBorder="1" applyAlignment="1">
      <alignment horizontal="center" vertical="center"/>
    </xf>
    <xf numFmtId="0" fontId="60" fillId="5" borderId="17" xfId="0" applyFont="1" applyFill="1" applyBorder="1"/>
    <xf numFmtId="16" fontId="60" fillId="5" borderId="19" xfId="46" applyNumberFormat="1" applyFont="1" applyFill="1" applyBorder="1" applyAlignment="1">
      <alignment horizontal="center" vertical="center"/>
    </xf>
    <xf numFmtId="0" fontId="86" fillId="2" borderId="17" xfId="46" applyFont="1" applyFill="1" applyBorder="1" applyAlignment="1">
      <alignment horizontal="center" vertical="center"/>
    </xf>
    <xf numFmtId="0" fontId="33" fillId="3" borderId="17" xfId="48" applyFont="1" applyFill="1" applyBorder="1" applyAlignment="1">
      <alignment horizontal="center"/>
    </xf>
    <xf numFmtId="0" fontId="86" fillId="2" borderId="27" xfId="49" applyFont="1" applyFill="1" applyBorder="1" applyAlignment="1">
      <alignment horizontal="center" vertical="center"/>
    </xf>
    <xf numFmtId="0" fontId="77" fillId="5" borderId="25" xfId="0" applyFont="1" applyFill="1" applyBorder="1" applyAlignment="1">
      <alignment wrapText="1"/>
    </xf>
    <xf numFmtId="167" fontId="107" fillId="33" borderId="0" xfId="139" applyNumberFormat="1" applyFont="1" applyFill="1" applyAlignment="1">
      <alignment horizontal="center" vertical="center" wrapText="1"/>
    </xf>
    <xf numFmtId="167" fontId="107" fillId="34" borderId="0" xfId="139" applyNumberFormat="1" applyFont="1" applyFill="1" applyAlignment="1">
      <alignment horizontal="center" vertical="center"/>
    </xf>
    <xf numFmtId="166" fontId="107" fillId="5" borderId="0" xfId="0" applyNumberFormat="1" applyFont="1" applyFill="1" applyAlignment="1">
      <alignment horizontal="center" vertical="center"/>
    </xf>
    <xf numFmtId="166" fontId="107" fillId="5" borderId="0" xfId="0" quotePrefix="1" applyNumberFormat="1" applyFont="1" applyFill="1" applyAlignment="1">
      <alignment horizontal="center" vertical="center"/>
    </xf>
    <xf numFmtId="0" fontId="33" fillId="5" borderId="0" xfId="45" applyFont="1" applyFill="1" applyAlignment="1">
      <alignment horizontal="center" vertical="center"/>
    </xf>
    <xf numFmtId="16" fontId="96" fillId="5" borderId="11" xfId="46" applyNumberFormat="1" applyFont="1" applyFill="1" applyBorder="1" applyAlignment="1">
      <alignment horizontal="center" wrapText="1"/>
    </xf>
    <xf numFmtId="167" fontId="36" fillId="5" borderId="11" xfId="46" applyNumberFormat="1" applyFont="1" applyFill="1" applyBorder="1" applyAlignment="1">
      <alignment vertical="center" wrapText="1"/>
    </xf>
    <xf numFmtId="0" fontId="53" fillId="0" borderId="0" xfId="45" applyFont="1" applyAlignment="1">
      <alignment horizontal="center"/>
    </xf>
    <xf numFmtId="0" fontId="38" fillId="3" borderId="0" xfId="48" applyFont="1" applyFill="1" applyAlignment="1">
      <alignment horizontal="center"/>
    </xf>
    <xf numFmtId="0" fontId="41" fillId="3" borderId="0" xfId="48" applyFont="1" applyFill="1" applyAlignment="1">
      <alignment horizontal="center"/>
    </xf>
    <xf numFmtId="0" fontId="37" fillId="3" borderId="0" xfId="48" applyFont="1" applyFill="1" applyAlignment="1">
      <alignment horizontal="center"/>
    </xf>
    <xf numFmtId="0" fontId="38" fillId="0" borderId="0" xfId="48" applyFont="1" applyAlignment="1">
      <alignment horizontal="center"/>
    </xf>
    <xf numFmtId="0" fontId="36" fillId="0" borderId="23" xfId="48" applyFont="1" applyBorder="1" applyAlignment="1">
      <alignment horizontal="center" vertical="center"/>
    </xf>
    <xf numFmtId="0" fontId="36" fillId="0" borderId="24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36" fillId="0" borderId="14" xfId="48" applyFont="1" applyBorder="1" applyAlignment="1">
      <alignment horizontal="center" vertical="center"/>
    </xf>
    <xf numFmtId="0" fontId="36" fillId="0" borderId="28" xfId="48" applyFont="1" applyBorder="1" applyAlignment="1">
      <alignment horizontal="center" vertical="center"/>
    </xf>
    <xf numFmtId="0" fontId="36" fillId="0" borderId="16" xfId="48" applyFont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0" fontId="36" fillId="0" borderId="19" xfId="48" applyFont="1" applyBorder="1" applyAlignment="1">
      <alignment horizontal="center" vertical="center"/>
    </xf>
    <xf numFmtId="0" fontId="36" fillId="0" borderId="0" xfId="48" applyFont="1" applyAlignment="1">
      <alignment horizontal="center" vertical="center"/>
    </xf>
    <xf numFmtId="0" fontId="36" fillId="0" borderId="20" xfId="48" applyFont="1" applyBorder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 wrapText="1"/>
    </xf>
    <xf numFmtId="0" fontId="36" fillId="0" borderId="27" xfId="48" applyFont="1" applyBorder="1" applyAlignment="1">
      <alignment horizontal="center" vertical="center"/>
    </xf>
    <xf numFmtId="0" fontId="38" fillId="2" borderId="0" xfId="46" applyFont="1" applyFill="1" applyAlignment="1">
      <alignment horizontal="center"/>
    </xf>
    <xf numFmtId="0" fontId="41" fillId="0" borderId="0" xfId="46" applyFont="1" applyAlignment="1">
      <alignment horizontal="center"/>
    </xf>
    <xf numFmtId="0" fontId="38" fillId="0" borderId="0" xfId="46" applyFont="1" applyAlignment="1">
      <alignment horizontal="center"/>
    </xf>
    <xf numFmtId="0" fontId="36" fillId="0" borderId="18" xfId="46" applyFont="1" applyBorder="1" applyAlignment="1">
      <alignment horizontal="center" vertical="center"/>
    </xf>
    <xf numFmtId="0" fontId="36" fillId="0" borderId="19" xfId="46" applyFont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14" xfId="46" applyFont="1" applyFill="1" applyBorder="1" applyAlignment="1">
      <alignment horizontal="center" vertical="center"/>
    </xf>
    <xf numFmtId="0" fontId="36" fillId="5" borderId="17" xfId="46" applyFont="1" applyFill="1" applyBorder="1" applyAlignment="1">
      <alignment horizontal="center" vertical="center"/>
    </xf>
    <xf numFmtId="0" fontId="36" fillId="5" borderId="19" xfId="46" applyFont="1" applyFill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0" borderId="23" xfId="46" applyFont="1" applyBorder="1" applyAlignment="1">
      <alignment horizontal="center" vertical="center"/>
    </xf>
    <xf numFmtId="0" fontId="36" fillId="0" borderId="24" xfId="46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8" fillId="5" borderId="0" xfId="46" applyFont="1" applyFill="1" applyAlignment="1">
      <alignment horizontal="center"/>
    </xf>
    <xf numFmtId="0" fontId="41" fillId="5" borderId="0" xfId="46" applyFont="1" applyFill="1" applyAlignment="1">
      <alignment horizontal="center"/>
    </xf>
    <xf numFmtId="0" fontId="36" fillId="5" borderId="18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/>
    </xf>
    <xf numFmtId="0" fontId="36" fillId="5" borderId="24" xfId="46" applyFont="1" applyFill="1" applyBorder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90" fillId="2" borderId="0" xfId="46" applyFont="1" applyFill="1" applyAlignment="1">
      <alignment horizontal="center"/>
    </xf>
    <xf numFmtId="0" fontId="36" fillId="2" borderId="23" xfId="46" applyFont="1" applyFill="1" applyBorder="1" applyAlignment="1">
      <alignment horizontal="center" vertical="center"/>
    </xf>
    <xf numFmtId="0" fontId="36" fillId="2" borderId="2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48" applyFont="1" applyAlignment="1">
      <alignment horizontal="center" vertical="center" wrapText="1"/>
    </xf>
    <xf numFmtId="0" fontId="34" fillId="0" borderId="0" xfId="48" applyFont="1" applyAlignment="1">
      <alignment horizontal="center" vertical="center"/>
    </xf>
    <xf numFmtId="166" fontId="36" fillId="5" borderId="23" xfId="0" applyNumberFormat="1" applyFont="1" applyFill="1" applyBorder="1"/>
    <xf numFmtId="166" fontId="36" fillId="5" borderId="25" xfId="0" applyNumberFormat="1" applyFont="1" applyFill="1" applyBorder="1"/>
    <xf numFmtId="0" fontId="36" fillId="5" borderId="12" xfId="48" applyFont="1" applyFill="1" applyBorder="1" applyAlignment="1">
      <alignment horizontal="center" vertical="center"/>
    </xf>
    <xf numFmtId="0" fontId="36" fillId="5" borderId="27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77" fillId="3" borderId="0" xfId="48" applyFont="1" applyFill="1" applyAlignment="1">
      <alignment horizontal="center"/>
    </xf>
    <xf numFmtId="0" fontId="58" fillId="0" borderId="0" xfId="48" applyFont="1" applyAlignment="1">
      <alignment horizontal="center"/>
    </xf>
    <xf numFmtId="0" fontId="36" fillId="0" borderId="13" xfId="48" applyFont="1" applyBorder="1" applyAlignment="1">
      <alignment horizontal="center" vertical="center"/>
    </xf>
    <xf numFmtId="0" fontId="36" fillId="0" borderId="18" xfId="48" applyFont="1" applyBorder="1" applyAlignment="1">
      <alignment horizontal="center" vertical="center"/>
    </xf>
    <xf numFmtId="0" fontId="36" fillId="0" borderId="11" xfId="48" applyFont="1" applyBorder="1" applyAlignment="1">
      <alignment horizontal="center" vertical="center"/>
    </xf>
    <xf numFmtId="0" fontId="34" fillId="0" borderId="11" xfId="48" applyFont="1" applyBorder="1" applyAlignment="1">
      <alignment horizontal="center" vertical="center" wrapText="1"/>
    </xf>
    <xf numFmtId="0" fontId="34" fillId="0" borderId="11" xfId="48" applyFont="1" applyBorder="1" applyAlignment="1">
      <alignment horizontal="center" vertical="center"/>
    </xf>
    <xf numFmtId="0" fontId="36" fillId="0" borderId="11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6" fillId="0" borderId="13" xfId="48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7" xfId="48" applyFont="1" applyBorder="1" applyAlignment="1">
      <alignment horizontal="center" vertical="center" wrapText="1"/>
    </xf>
    <xf numFmtId="0" fontId="36" fillId="0" borderId="18" xfId="48" applyFont="1" applyBorder="1" applyAlignment="1">
      <alignment horizontal="center" vertical="center" wrapText="1"/>
    </xf>
    <xf numFmtId="0" fontId="36" fillId="0" borderId="19" xfId="48" applyFont="1" applyBorder="1" applyAlignment="1">
      <alignment horizontal="center" vertical="center" wrapText="1"/>
    </xf>
    <xf numFmtId="0" fontId="41" fillId="3" borderId="0" xfId="48" applyFont="1" applyFill="1" applyAlignment="1">
      <alignment horizontal="center" wrapText="1"/>
    </xf>
    <xf numFmtId="0" fontId="36" fillId="0" borderId="27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 wrapText="1"/>
    </xf>
    <xf numFmtId="0" fontId="36" fillId="0" borderId="0" xfId="48" applyFont="1" applyAlignment="1">
      <alignment horizontal="center" vertical="center" wrapText="1"/>
    </xf>
    <xf numFmtId="0" fontId="94" fillId="3" borderId="11" xfId="6" applyFont="1" applyFill="1" applyBorder="1" applyAlignment="1">
      <alignment horizontal="center" vertical="center" wrapText="1"/>
    </xf>
    <xf numFmtId="0" fontId="94" fillId="3" borderId="23" xfId="6" applyFont="1" applyFill="1" applyBorder="1" applyAlignment="1">
      <alignment horizontal="center" vertical="center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12" xfId="6" applyFont="1" applyFill="1" applyBorder="1" applyAlignment="1">
      <alignment horizontal="center" vertical="center" wrapText="1"/>
    </xf>
    <xf numFmtId="0" fontId="94" fillId="3" borderId="14" xfId="6" applyFont="1" applyFill="1" applyBorder="1" applyAlignment="1">
      <alignment horizontal="center" vertical="center" wrapText="1"/>
    </xf>
    <xf numFmtId="0" fontId="94" fillId="3" borderId="28" xfId="6" applyFont="1" applyFill="1" applyBorder="1" applyAlignment="1">
      <alignment horizontal="center" vertical="center" wrapText="1"/>
    </xf>
    <xf numFmtId="0" fontId="94" fillId="3" borderId="16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9" xfId="6" applyFont="1" applyFill="1" applyBorder="1" applyAlignment="1">
      <alignment horizontal="center" vertical="center" wrapText="1"/>
    </xf>
    <xf numFmtId="16" fontId="36" fillId="0" borderId="0" xfId="46" applyNumberFormat="1" applyFont="1" applyAlignment="1">
      <alignment horizontal="left" vertical="center"/>
    </xf>
    <xf numFmtId="0" fontId="36" fillId="37" borderId="20" xfId="6" applyFont="1" applyFill="1" applyBorder="1" applyAlignment="1">
      <alignment horizontal="center" vertical="center"/>
    </xf>
    <xf numFmtId="0" fontId="36" fillId="37" borderId="22" xfId="6" applyFont="1" applyFill="1" applyBorder="1" applyAlignment="1">
      <alignment horizontal="center" vertical="center"/>
    </xf>
    <xf numFmtId="0" fontId="36" fillId="38" borderId="12" xfId="13" applyFont="1" applyFill="1" applyBorder="1" applyAlignment="1">
      <alignment horizontal="center" vertical="center"/>
    </xf>
    <xf numFmtId="0" fontId="36" fillId="38" borderId="14" xfId="13" applyFont="1" applyFill="1" applyBorder="1" applyAlignment="1">
      <alignment horizontal="center" vertical="center"/>
    </xf>
    <xf numFmtId="0" fontId="41" fillId="7" borderId="0" xfId="46" applyFont="1" applyFill="1" applyAlignment="1">
      <alignment horizontal="center"/>
    </xf>
    <xf numFmtId="0" fontId="36" fillId="38" borderId="17" xfId="13" applyFont="1" applyFill="1" applyBorder="1" applyAlignment="1">
      <alignment horizontal="center" vertical="center"/>
    </xf>
    <xf numFmtId="0" fontId="36" fillId="38" borderId="19" xfId="13" applyFont="1" applyFill="1" applyBorder="1" applyAlignment="1">
      <alignment horizontal="center" vertical="center"/>
    </xf>
    <xf numFmtId="0" fontId="36" fillId="38" borderId="23" xfId="46" applyFont="1" applyFill="1" applyBorder="1" applyAlignment="1">
      <alignment horizontal="center" vertical="center"/>
    </xf>
    <xf numFmtId="0" fontId="36" fillId="38" borderId="24" xfId="46" applyFont="1" applyFill="1" applyBorder="1" applyAlignment="1">
      <alignment horizontal="center" vertical="center"/>
    </xf>
    <xf numFmtId="0" fontId="36" fillId="38" borderId="25" xfId="46" applyFont="1" applyFill="1" applyBorder="1" applyAlignment="1">
      <alignment horizontal="center" vertical="center"/>
    </xf>
    <xf numFmtId="0" fontId="36" fillId="37" borderId="12" xfId="6" applyFont="1" applyFill="1" applyBorder="1" applyAlignment="1">
      <alignment horizontal="center" vertical="center"/>
    </xf>
    <xf numFmtId="0" fontId="36" fillId="37" borderId="17" xfId="6" applyFont="1" applyFill="1" applyBorder="1" applyAlignment="1">
      <alignment horizontal="center" vertical="center"/>
    </xf>
    <xf numFmtId="167" fontId="61" fillId="4" borderId="0" xfId="46" applyNumberFormat="1" applyFont="1" applyFill="1" applyBorder="1" applyAlignment="1">
      <alignment horizontal="center" vertical="center" wrapText="1"/>
    </xf>
    <xf numFmtId="167" fontId="36" fillId="4" borderId="0" xfId="46" applyNumberFormat="1" applyFont="1" applyFill="1" applyBorder="1" applyAlignment="1">
      <alignment horizontal="center" vertical="center"/>
    </xf>
    <xf numFmtId="167" fontId="107" fillId="34" borderId="18" xfId="139" applyNumberFormat="1" applyFont="1" applyFill="1" applyBorder="1" applyAlignment="1">
      <alignment horizontal="center" vertical="center" wrapText="1"/>
    </xf>
    <xf numFmtId="167" fontId="107" fillId="34" borderId="18" xfId="139" applyNumberFormat="1" applyFont="1" applyFill="1" applyBorder="1" applyAlignment="1">
      <alignment horizontal="center" vertical="center"/>
    </xf>
    <xf numFmtId="166" fontId="36" fillId="5" borderId="21" xfId="0" applyNumberFormat="1" applyFont="1" applyFill="1" applyBorder="1" applyAlignment="1">
      <alignment horizontal="center" vertical="center"/>
    </xf>
    <xf numFmtId="166" fontId="107" fillId="4" borderId="22" xfId="0" applyNumberFormat="1" applyFont="1" applyFill="1" applyBorder="1" applyAlignment="1">
      <alignment horizontal="center" vertical="center"/>
    </xf>
    <xf numFmtId="16" fontId="102" fillId="4" borderId="30" xfId="46" applyNumberFormat="1" applyFont="1" applyFill="1" applyBorder="1" applyAlignment="1">
      <alignment horizontal="center" vertical="center"/>
    </xf>
    <xf numFmtId="166" fontId="62" fillId="4" borderId="21" xfId="0" applyNumberFormat="1" applyFont="1" applyFill="1" applyBorder="1" applyAlignment="1">
      <alignment horizontal="center" vertical="center"/>
    </xf>
    <xf numFmtId="16" fontId="36" fillId="4" borderId="20" xfId="46" applyNumberFormat="1" applyFont="1" applyFill="1" applyBorder="1" applyAlignment="1">
      <alignment horizontal="center" vertical="center"/>
    </xf>
    <xf numFmtId="166" fontId="107" fillId="5" borderId="22" xfId="0" applyNumberFormat="1" applyFont="1" applyFill="1" applyBorder="1" applyAlignment="1">
      <alignment horizontal="center" vertical="center"/>
    </xf>
    <xf numFmtId="0" fontId="36" fillId="0" borderId="23" xfId="48" applyFont="1" applyBorder="1" applyAlignment="1">
      <alignment horizontal="center" vertical="center" wrapText="1"/>
    </xf>
    <xf numFmtId="0" fontId="36" fillId="5" borderId="12" xfId="45" applyFont="1" applyFill="1" applyBorder="1" applyAlignment="1">
      <alignment vertical="center" wrapText="1"/>
    </xf>
    <xf numFmtId="0" fontId="36" fillId="5" borderId="14" xfId="45" applyFont="1" applyFill="1" applyBorder="1" applyAlignment="1">
      <alignment vertical="center" wrapText="1"/>
    </xf>
    <xf numFmtId="0" fontId="102" fillId="4" borderId="13" xfId="47" applyFont="1" applyFill="1" applyBorder="1" applyAlignment="1">
      <alignment horizontal="center" wrapText="1"/>
    </xf>
    <xf numFmtId="167" fontId="55" fillId="4" borderId="13" xfId="46" applyNumberFormat="1" applyFont="1" applyFill="1" applyBorder="1" applyAlignment="1">
      <alignment horizontal="center" vertical="center"/>
    </xf>
    <xf numFmtId="16" fontId="102" fillId="4" borderId="31" xfId="46" applyNumberFormat="1" applyFont="1" applyFill="1" applyBorder="1" applyAlignment="1">
      <alignment horizontal="center" vertical="center"/>
    </xf>
    <xf numFmtId="16" fontId="36" fillId="4" borderId="32" xfId="46" applyNumberFormat="1" applyFont="1" applyFill="1" applyBorder="1" applyAlignment="1">
      <alignment horizontal="center" vertical="center"/>
    </xf>
    <xf numFmtId="0" fontId="36" fillId="5" borderId="23" xfId="45" applyFont="1" applyFill="1" applyBorder="1" applyAlignment="1">
      <alignment horizontal="center" vertical="center" wrapText="1"/>
    </xf>
    <xf numFmtId="0" fontId="36" fillId="5" borderId="25" xfId="45" applyFont="1" applyFill="1" applyBorder="1" applyAlignment="1">
      <alignment horizontal="center" vertical="center" wrapText="1"/>
    </xf>
    <xf numFmtId="16" fontId="36" fillId="4" borderId="33" xfId="46" applyNumberFormat="1" applyFont="1" applyFill="1" applyBorder="1" applyAlignment="1">
      <alignment horizontal="center" vertical="center"/>
    </xf>
    <xf numFmtId="0" fontId="64" fillId="4" borderId="0" xfId="45" applyFont="1" applyFill="1" applyBorder="1" applyAlignment="1">
      <alignment horizontal="center" vertical="center"/>
    </xf>
    <xf numFmtId="0" fontId="64" fillId="4" borderId="0" xfId="45" applyFont="1" applyFill="1" applyBorder="1" applyAlignment="1">
      <alignment vertical="center"/>
    </xf>
    <xf numFmtId="0" fontId="33" fillId="0" borderId="0" xfId="45" applyFont="1" applyBorder="1" applyAlignment="1">
      <alignment vertical="center"/>
    </xf>
    <xf numFmtId="0" fontId="33" fillId="0" borderId="0" xfId="46" applyFont="1" applyBorder="1" applyAlignment="1">
      <alignment horizontal="center"/>
    </xf>
    <xf numFmtId="0" fontId="33" fillId="0" borderId="0" xfId="46" applyFont="1" applyBorder="1"/>
    <xf numFmtId="16" fontId="77" fillId="5" borderId="16" xfId="45" applyNumberFormat="1" applyFont="1" applyFill="1" applyBorder="1" applyAlignment="1">
      <alignment vertical="center"/>
    </xf>
    <xf numFmtId="166" fontId="61" fillId="4" borderId="28" xfId="0" applyNumberFormat="1" applyFont="1" applyFill="1" applyBorder="1" applyAlignment="1">
      <alignment horizontal="center" vertical="center"/>
    </xf>
    <xf numFmtId="166" fontId="56" fillId="0" borderId="28" xfId="0" applyNumberFormat="1" applyFont="1" applyBorder="1" applyAlignment="1">
      <alignment horizontal="center" vertical="center"/>
    </xf>
    <xf numFmtId="0" fontId="77" fillId="5" borderId="28" xfId="0" applyFont="1" applyFill="1" applyBorder="1" applyAlignment="1">
      <alignment wrapText="1"/>
    </xf>
    <xf numFmtId="0" fontId="77" fillId="0" borderId="28" xfId="0" applyFont="1" applyBorder="1" applyAlignment="1"/>
    <xf numFmtId="167" fontId="36" fillId="5" borderId="0" xfId="46" applyNumberFormat="1" applyFont="1" applyFill="1" applyBorder="1" applyAlignment="1">
      <alignment vertical="center"/>
    </xf>
    <xf numFmtId="166" fontId="36" fillId="5" borderId="0" xfId="0" applyNumberFormat="1" applyFont="1" applyFill="1" applyBorder="1"/>
    <xf numFmtId="0" fontId="77" fillId="5" borderId="0" xfId="0" applyFont="1" applyFill="1" applyBorder="1"/>
    <xf numFmtId="0" fontId="77" fillId="5" borderId="0" xfId="0" applyFont="1" applyFill="1" applyBorder="1" applyAlignment="1">
      <alignment wrapText="1"/>
    </xf>
    <xf numFmtId="16" fontId="58" fillId="32" borderId="0" xfId="48" applyNumberFormat="1" applyFont="1" applyFill="1" applyBorder="1"/>
    <xf numFmtId="0" fontId="54" fillId="5" borderId="23" xfId="0" applyFont="1" applyFill="1" applyBorder="1"/>
    <xf numFmtId="16" fontId="106" fillId="0" borderId="0" xfId="46" applyNumberFormat="1" applyFont="1" applyBorder="1" applyAlignment="1">
      <alignment horizontal="left" wrapText="1"/>
    </xf>
    <xf numFmtId="167" fontId="36" fillId="0" borderId="0" xfId="46" applyNumberFormat="1" applyFont="1" applyBorder="1"/>
    <xf numFmtId="166" fontId="36" fillId="0" borderId="0" xfId="0" applyNumberFormat="1" applyFont="1" applyBorder="1"/>
    <xf numFmtId="16" fontId="96" fillId="4" borderId="0" xfId="46" applyNumberFormat="1" applyFont="1" applyFill="1" applyBorder="1"/>
    <xf numFmtId="16" fontId="95" fillId="36" borderId="11" xfId="46" applyNumberFormat="1" applyFont="1" applyFill="1" applyBorder="1" applyAlignment="1">
      <alignment horizontal="center" wrapText="1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00FF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zoomScale="70" zoomScaleNormal="70" zoomScaleSheetLayoutView="70" workbookViewId="0">
      <selection activeCell="O14" sqref="O14"/>
    </sheetView>
  </sheetViews>
  <sheetFormatPr defaultColWidth="9" defaultRowHeight="18"/>
  <cols>
    <col min="1" max="1" width="17.625" style="23" customWidth="1"/>
    <col min="2" max="2" width="12.125" style="23" customWidth="1"/>
    <col min="3" max="5" width="9" style="23"/>
    <col min="6" max="6" width="20.125" style="23" customWidth="1"/>
    <col min="7" max="7" width="11.75" style="23" customWidth="1"/>
    <col min="8" max="8" width="0.125" style="23" customWidth="1"/>
    <col min="9" max="10" width="9" style="23" customWidth="1"/>
    <col min="11" max="11" width="24.1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526" t="s">
        <v>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6" t="s">
        <v>66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178" t="s">
        <v>82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178" t="s">
        <v>81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80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67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178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178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178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179" t="s">
        <v>110</v>
      </c>
      <c r="C13" s="1"/>
      <c r="D13" s="1"/>
      <c r="E13" s="1"/>
    </row>
    <row r="14" spans="1:13" s="26" customFormat="1" ht="24" customHeight="1">
      <c r="A14" s="20"/>
      <c r="B14" s="179"/>
      <c r="C14" s="1"/>
      <c r="D14" s="1"/>
      <c r="E14" s="1"/>
    </row>
    <row r="15" spans="1:13" s="26" customFormat="1" ht="24" customHeight="1">
      <c r="A15" s="20"/>
      <c r="B15" s="179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2"/>
      <c r="J17" s="33"/>
      <c r="K17" s="34"/>
      <c r="L17" s="33"/>
      <c r="M17" s="33"/>
    </row>
    <row r="18" spans="1:13" s="8" customFormat="1" ht="18" customHeight="1">
      <c r="A18" s="24" t="s">
        <v>0</v>
      </c>
      <c r="B18" s="35"/>
      <c r="C18" s="36"/>
      <c r="D18" s="32"/>
      <c r="E18" s="4"/>
      <c r="F18" s="30"/>
      <c r="G18" s="5"/>
      <c r="H18" s="24"/>
      <c r="I18" s="37"/>
      <c r="J18" s="37"/>
      <c r="L18" s="35"/>
      <c r="M18" s="32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2"/>
      <c r="M19" s="32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2"/>
      <c r="M20" s="32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38"/>
    </row>
    <row r="22" spans="1:13" s="4" customFormat="1">
      <c r="A22" s="9"/>
      <c r="B22" s="39"/>
      <c r="D22" s="3"/>
      <c r="F22" s="3"/>
      <c r="G22" s="5"/>
      <c r="H22" s="9"/>
      <c r="I22" s="9"/>
      <c r="J22" s="32"/>
      <c r="L22" s="38"/>
    </row>
    <row r="23" spans="1:13" s="4" customFormat="1">
      <c r="B23" s="40"/>
      <c r="C23" s="41"/>
      <c r="D23" s="42"/>
      <c r="E23" s="42"/>
      <c r="F23" s="42"/>
      <c r="G23" s="42"/>
      <c r="H23" s="41"/>
      <c r="I23" s="41"/>
      <c r="K23" s="42"/>
      <c r="L23" s="18"/>
    </row>
    <row r="24" spans="1:13" s="4" customFormat="1">
      <c r="A24" s="42"/>
      <c r="B24" s="43"/>
      <c r="C24" s="10"/>
      <c r="D24" s="43"/>
      <c r="E24" s="10"/>
      <c r="F24" s="10"/>
      <c r="G24" s="44"/>
      <c r="H24" s="41"/>
      <c r="I24" s="42"/>
    </row>
    <row r="25" spans="1:13">
      <c r="B25" s="11"/>
      <c r="C25" s="11"/>
      <c r="D25" s="12"/>
      <c r="E25" s="13"/>
      <c r="F25" s="11"/>
      <c r="G25" s="14"/>
    </row>
    <row r="27" spans="1:13">
      <c r="B27" s="45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7"/>
  <sheetViews>
    <sheetView showGridLines="0" zoomScale="80" zoomScaleNormal="80" workbookViewId="0">
      <selection activeCell="J35" sqref="J35"/>
    </sheetView>
  </sheetViews>
  <sheetFormatPr defaultColWidth="8" defaultRowHeight="14.25"/>
  <cols>
    <col min="1" max="1" width="17.625" style="95" customWidth="1"/>
    <col min="2" max="2" width="11.125" style="95" customWidth="1"/>
    <col min="3" max="3" width="8" style="95" customWidth="1"/>
    <col min="4" max="4" width="5.25" style="95" customWidth="1"/>
    <col min="5" max="5" width="8.75" style="95" customWidth="1"/>
    <col min="6" max="6" width="31.125" style="110" bestFit="1" customWidth="1"/>
    <col min="7" max="7" width="18.125" style="95" customWidth="1"/>
    <col min="8" max="8" width="8.625" style="110" customWidth="1"/>
    <col min="9" max="9" width="7.5" style="110" bestFit="1" customWidth="1"/>
    <col min="10" max="10" width="10.125" style="124" bestFit="1" customWidth="1"/>
    <col min="11" max="11" width="7.625" style="110" bestFit="1" customWidth="1"/>
    <col min="12" max="12" width="15.75" style="110" bestFit="1" customWidth="1"/>
    <col min="13" max="13" width="9.5" style="110" bestFit="1" customWidth="1"/>
    <col min="14" max="14" width="7.5" style="110" bestFit="1" customWidth="1"/>
    <col min="15" max="15" width="10.75" style="110" customWidth="1"/>
    <col min="16" max="16" width="6.125" style="95" bestFit="1" customWidth="1"/>
    <col min="17" max="17" width="8" style="95"/>
    <col min="18" max="18" width="4.25" style="95" bestFit="1" customWidth="1"/>
    <col min="19" max="19" width="8" style="95"/>
    <col min="20" max="20" width="3.125" style="95" bestFit="1" customWidth="1"/>
    <col min="21" max="16384" width="8" style="95"/>
  </cols>
  <sheetData>
    <row r="1" spans="1:20" ht="18">
      <c r="A1" s="173"/>
      <c r="B1" s="527" t="s">
        <v>0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103"/>
    </row>
    <row r="2" spans="1:20" ht="18">
      <c r="A2" s="172"/>
      <c r="B2" s="528" t="s">
        <v>28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103"/>
    </row>
    <row r="3" spans="1:20" ht="18">
      <c r="A3" s="174"/>
      <c r="B3" s="529" t="s">
        <v>65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104"/>
    </row>
    <row r="4" spans="1:20" ht="18">
      <c r="A4" s="175"/>
      <c r="B4" s="530" t="s">
        <v>29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104"/>
    </row>
    <row r="5" spans="1:20" ht="18" customHeight="1">
      <c r="H5" s="95"/>
      <c r="I5" s="95"/>
      <c r="J5" s="95"/>
      <c r="K5" s="95"/>
      <c r="L5" s="95"/>
      <c r="M5" s="95"/>
      <c r="N5" s="95"/>
      <c r="O5" s="105"/>
    </row>
    <row r="6" spans="1:20" ht="15">
      <c r="A6" s="160" t="s">
        <v>10</v>
      </c>
      <c r="B6" s="106"/>
      <c r="C6" s="106"/>
      <c r="D6" s="106"/>
      <c r="E6" s="106"/>
      <c r="F6" s="107"/>
      <c r="G6" s="106"/>
      <c r="H6" s="108"/>
      <c r="I6" s="108"/>
      <c r="J6" s="109"/>
      <c r="K6" s="108"/>
      <c r="L6" s="108"/>
      <c r="N6" s="111"/>
      <c r="O6" s="112"/>
    </row>
    <row r="7" spans="1:20" ht="15" customHeight="1">
      <c r="A7" s="534" t="s">
        <v>30</v>
      </c>
      <c r="B7" s="535"/>
      <c r="C7" s="629" t="s">
        <v>161</v>
      </c>
      <c r="D7" s="543"/>
      <c r="E7" s="293" t="s">
        <v>12</v>
      </c>
      <c r="F7" s="534" t="s">
        <v>13</v>
      </c>
      <c r="G7" s="544"/>
      <c r="H7" s="294" t="s">
        <v>85</v>
      </c>
      <c r="I7" s="531" t="s">
        <v>63</v>
      </c>
      <c r="J7" s="532"/>
      <c r="K7" s="532"/>
      <c r="L7" s="532"/>
      <c r="M7" s="532"/>
      <c r="N7" s="532"/>
      <c r="O7" s="533"/>
    </row>
    <row r="8" spans="1:20" ht="15" customHeight="1">
      <c r="A8" s="536"/>
      <c r="B8" s="537"/>
      <c r="C8" s="540" t="s">
        <v>14</v>
      </c>
      <c r="D8" s="289"/>
      <c r="E8" s="537" t="s">
        <v>15</v>
      </c>
      <c r="F8" s="536" t="s">
        <v>32</v>
      </c>
      <c r="G8" s="540"/>
      <c r="H8" s="541" t="s">
        <v>12</v>
      </c>
      <c r="I8" s="289" t="s">
        <v>33</v>
      </c>
      <c r="J8" s="289" t="s">
        <v>34</v>
      </c>
      <c r="K8" s="289" t="s">
        <v>35</v>
      </c>
      <c r="L8" s="289" t="s">
        <v>36</v>
      </c>
      <c r="M8" s="289" t="s">
        <v>37</v>
      </c>
      <c r="N8" s="289" t="s">
        <v>38</v>
      </c>
      <c r="O8" s="293" t="s">
        <v>64</v>
      </c>
    </row>
    <row r="9" spans="1:20" ht="15">
      <c r="A9" s="538"/>
      <c r="B9" s="539"/>
      <c r="C9" s="540"/>
      <c r="D9" s="290"/>
      <c r="E9" s="539"/>
      <c r="F9" s="536"/>
      <c r="G9" s="540"/>
      <c r="H9" s="542"/>
      <c r="I9" s="393"/>
      <c r="J9" s="393" t="s">
        <v>39</v>
      </c>
      <c r="K9" s="393"/>
      <c r="L9" s="393" t="s">
        <v>40</v>
      </c>
      <c r="M9" s="393"/>
      <c r="N9" s="393"/>
      <c r="O9" s="387"/>
    </row>
    <row r="10" spans="1:20" s="113" customFormat="1" ht="15.75">
      <c r="A10" s="389"/>
      <c r="B10" s="400"/>
      <c r="C10" s="358"/>
      <c r="D10" s="402"/>
      <c r="E10" s="385"/>
      <c r="F10" s="405" t="s">
        <v>89</v>
      </c>
      <c r="G10" s="406"/>
      <c r="H10" s="259"/>
      <c r="I10" s="259"/>
      <c r="J10" s="259">
        <f>H10+10</f>
        <v>10</v>
      </c>
      <c r="K10" s="395"/>
      <c r="L10" s="259">
        <f>H10+17</f>
        <v>17</v>
      </c>
      <c r="M10" s="395">
        <f>H10+13</f>
        <v>13</v>
      </c>
      <c r="N10" s="259">
        <f>H10+15</f>
        <v>15</v>
      </c>
      <c r="O10" s="260"/>
      <c r="P10" s="116" t="s">
        <v>72</v>
      </c>
      <c r="Q10" s="243"/>
      <c r="R10" s="244"/>
      <c r="S10" s="243"/>
      <c r="T10" s="243"/>
    </row>
    <row r="11" spans="1:20" s="113" customFormat="1" ht="15.75">
      <c r="A11" s="352" t="s">
        <v>162</v>
      </c>
      <c r="B11" s="375" t="s">
        <v>149</v>
      </c>
      <c r="C11" s="355">
        <v>45081</v>
      </c>
      <c r="D11" s="403" t="s">
        <v>22</v>
      </c>
      <c r="E11" s="391">
        <f>C11+2</f>
        <v>45083</v>
      </c>
      <c r="F11" s="321" t="s">
        <v>173</v>
      </c>
      <c r="G11" s="407" t="s">
        <v>174</v>
      </c>
      <c r="H11" s="250">
        <v>45088</v>
      </c>
      <c r="I11" s="250">
        <f>H11+17</f>
        <v>45105</v>
      </c>
      <c r="J11" s="250">
        <f>H11+10</f>
        <v>45098</v>
      </c>
      <c r="K11" s="394">
        <f>H11+13</f>
        <v>45101</v>
      </c>
      <c r="L11" s="250" t="s">
        <v>41</v>
      </c>
      <c r="M11" s="394">
        <f>H11+14</f>
        <v>45102</v>
      </c>
      <c r="N11" s="250" t="s">
        <v>41</v>
      </c>
      <c r="O11" s="343">
        <f>H11+12</f>
        <v>45100</v>
      </c>
      <c r="P11" s="114" t="s">
        <v>73</v>
      </c>
      <c r="Q11" s="243"/>
      <c r="R11" s="244"/>
      <c r="S11" s="243"/>
      <c r="T11" s="243"/>
    </row>
    <row r="12" spans="1:20" s="113" customFormat="1" ht="15.75">
      <c r="A12" s="353" t="s">
        <v>147</v>
      </c>
      <c r="B12" s="378"/>
      <c r="C12" s="623">
        <v>45082</v>
      </c>
      <c r="D12" s="404" t="s">
        <v>23</v>
      </c>
      <c r="E12" s="392">
        <f>C12+2</f>
        <v>45084</v>
      </c>
      <c r="F12" s="382" t="s">
        <v>115</v>
      </c>
      <c r="G12" s="336" t="s">
        <v>168</v>
      </c>
      <c r="H12" s="384">
        <v>45087</v>
      </c>
      <c r="I12" s="384" t="s">
        <v>41</v>
      </c>
      <c r="J12" s="384">
        <f>H12+10</f>
        <v>45097</v>
      </c>
      <c r="K12" s="337" t="s">
        <v>41</v>
      </c>
      <c r="L12" s="384">
        <f>H12+12</f>
        <v>45099</v>
      </c>
      <c r="M12" s="337">
        <f>H12+15</f>
        <v>45102</v>
      </c>
      <c r="N12" s="384" t="s">
        <v>41</v>
      </c>
      <c r="O12" s="396" t="s">
        <v>41</v>
      </c>
      <c r="P12" s="210" t="s">
        <v>74</v>
      </c>
      <c r="Q12" s="243"/>
      <c r="R12" s="243"/>
      <c r="S12" s="243"/>
      <c r="T12" s="243"/>
    </row>
    <row r="13" spans="1:20" s="113" customFormat="1" ht="15">
      <c r="A13" s="474" t="s">
        <v>136</v>
      </c>
      <c r="B13" s="475" t="s">
        <v>163</v>
      </c>
      <c r="C13" s="624">
        <v>45082</v>
      </c>
      <c r="D13" s="476" t="s">
        <v>23</v>
      </c>
      <c r="E13" s="477">
        <f>C13+2</f>
        <v>45084</v>
      </c>
      <c r="F13" s="408"/>
      <c r="G13" s="409"/>
      <c r="H13" s="399"/>
      <c r="I13" s="399"/>
      <c r="J13" s="399"/>
      <c r="K13" s="397"/>
      <c r="L13" s="399"/>
      <c r="M13" s="397"/>
      <c r="N13" s="399"/>
      <c r="O13" s="398"/>
      <c r="Q13" s="244"/>
      <c r="R13" s="245"/>
      <c r="S13" s="243"/>
    </row>
    <row r="14" spans="1:20" s="113" customFormat="1" ht="15">
      <c r="A14" s="389"/>
      <c r="B14" s="400"/>
      <c r="C14" s="354"/>
      <c r="D14" s="354"/>
      <c r="E14" s="346"/>
      <c r="F14" s="306" t="s">
        <v>89</v>
      </c>
      <c r="G14" s="410"/>
      <c r="H14" s="344"/>
      <c r="I14" s="344"/>
      <c r="J14" s="344">
        <f t="shared" ref="J14:J15" si="0">H14+10</f>
        <v>10</v>
      </c>
      <c r="K14" s="344"/>
      <c r="L14" s="344">
        <f>H14+10</f>
        <v>10</v>
      </c>
      <c r="M14" s="344">
        <f>H14+13</f>
        <v>13</v>
      </c>
      <c r="N14" s="344">
        <f>H14+15</f>
        <v>15</v>
      </c>
      <c r="O14" s="343"/>
      <c r="P14" s="116" t="s">
        <v>72</v>
      </c>
    </row>
    <row r="15" spans="1:20" s="113" customFormat="1" ht="15">
      <c r="A15" s="352" t="s">
        <v>147</v>
      </c>
      <c r="B15" s="619"/>
      <c r="C15" s="355">
        <v>45088</v>
      </c>
      <c r="D15" s="355" t="s">
        <v>22</v>
      </c>
      <c r="E15" s="319">
        <f t="shared" ref="E15:E19" si="1">C15+2</f>
        <v>45090</v>
      </c>
      <c r="F15" s="321" t="s">
        <v>175</v>
      </c>
      <c r="G15" s="377" t="s">
        <v>176</v>
      </c>
      <c r="H15" s="250">
        <f>H11+7</f>
        <v>45095</v>
      </c>
      <c r="I15" s="250">
        <f>H15+17</f>
        <v>45112</v>
      </c>
      <c r="J15" s="250">
        <f t="shared" si="0"/>
        <v>45105</v>
      </c>
      <c r="K15" s="250">
        <f>H15+13</f>
        <v>45108</v>
      </c>
      <c r="L15" s="250" t="s">
        <v>41</v>
      </c>
      <c r="M15" s="250">
        <f>H15+14</f>
        <v>45109</v>
      </c>
      <c r="N15" s="250" t="s">
        <v>41</v>
      </c>
      <c r="O15" s="251">
        <f>H15+12</f>
        <v>45107</v>
      </c>
      <c r="P15" s="114" t="s">
        <v>73</v>
      </c>
    </row>
    <row r="16" spans="1:20" s="113" customFormat="1" ht="15">
      <c r="A16" s="353" t="s">
        <v>147</v>
      </c>
      <c r="B16" s="620"/>
      <c r="C16" s="356">
        <v>45089</v>
      </c>
      <c r="D16" s="356" t="s">
        <v>23</v>
      </c>
      <c r="E16" s="347">
        <f t="shared" si="1"/>
        <v>45091</v>
      </c>
      <c r="F16" s="473" t="s">
        <v>169</v>
      </c>
      <c r="G16" s="383" t="s">
        <v>170</v>
      </c>
      <c r="H16" s="384">
        <f>H12+7</f>
        <v>45094</v>
      </c>
      <c r="I16" s="250"/>
      <c r="J16" s="384">
        <f>H16+10</f>
        <v>45104</v>
      </c>
      <c r="K16" s="250"/>
      <c r="L16" s="384">
        <f>H16+12</f>
        <v>45106</v>
      </c>
      <c r="M16" s="384">
        <f>H16+15</f>
        <v>45109</v>
      </c>
      <c r="N16" s="250"/>
      <c r="O16" s="343"/>
      <c r="P16" s="210" t="s">
        <v>74</v>
      </c>
    </row>
    <row r="17" spans="1:18" s="113" customFormat="1" ht="15">
      <c r="A17" s="479" t="s">
        <v>84</v>
      </c>
      <c r="B17" s="621" t="s">
        <v>164</v>
      </c>
      <c r="C17" s="624">
        <v>45089</v>
      </c>
      <c r="D17" s="478" t="s">
        <v>23</v>
      </c>
      <c r="E17" s="477">
        <f>E13+7</f>
        <v>45091</v>
      </c>
      <c r="F17" s="284"/>
      <c r="G17" s="285"/>
      <c r="H17" s="257"/>
      <c r="I17" s="257"/>
      <c r="J17" s="257"/>
      <c r="K17" s="257"/>
      <c r="L17" s="257"/>
      <c r="M17" s="257"/>
      <c r="N17" s="257"/>
      <c r="O17" s="258"/>
      <c r="P17" s="115"/>
    </row>
    <row r="18" spans="1:18" s="113" customFormat="1" ht="15">
      <c r="A18" s="388"/>
      <c r="B18" s="401"/>
      <c r="C18" s="625"/>
      <c r="D18" s="358"/>
      <c r="E18" s="346"/>
      <c r="F18" s="306" t="s">
        <v>89</v>
      </c>
      <c r="G18" s="411"/>
      <c r="H18" s="386"/>
      <c r="I18" s="259"/>
      <c r="J18" s="259">
        <f t="shared" ref="J18:J23" si="2">H18+10</f>
        <v>10</v>
      </c>
      <c r="K18" s="259"/>
      <c r="L18" s="259">
        <f>H18+10</f>
        <v>10</v>
      </c>
      <c r="M18" s="259">
        <f>H18+13</f>
        <v>13</v>
      </c>
      <c r="N18" s="259">
        <f>H18+15</f>
        <v>15</v>
      </c>
      <c r="O18" s="260"/>
      <c r="P18" s="116" t="s">
        <v>72</v>
      </c>
    </row>
    <row r="19" spans="1:18" s="113" customFormat="1" ht="18.75" customHeight="1">
      <c r="A19" s="352" t="s">
        <v>162</v>
      </c>
      <c r="B19" s="375" t="s">
        <v>165</v>
      </c>
      <c r="C19" s="357">
        <v>45095</v>
      </c>
      <c r="D19" s="355" t="s">
        <v>22</v>
      </c>
      <c r="E19" s="319">
        <f t="shared" si="1"/>
        <v>45097</v>
      </c>
      <c r="F19" s="321" t="s">
        <v>177</v>
      </c>
      <c r="G19" s="377" t="s">
        <v>178</v>
      </c>
      <c r="H19" s="250">
        <f>H15+7</f>
        <v>45102</v>
      </c>
      <c r="I19" s="343">
        <f>H19+17</f>
        <v>45119</v>
      </c>
      <c r="J19" s="250">
        <f t="shared" si="2"/>
        <v>45112</v>
      </c>
      <c r="K19" s="250">
        <f>H19+13</f>
        <v>45115</v>
      </c>
      <c r="L19" s="250"/>
      <c r="M19" s="250">
        <f>H19+14</f>
        <v>45116</v>
      </c>
      <c r="N19" s="250"/>
      <c r="O19" s="251">
        <f>H19+12</f>
        <v>45114</v>
      </c>
      <c r="P19" s="114" t="s">
        <v>73</v>
      </c>
    </row>
    <row r="20" spans="1:18" s="113" customFormat="1" ht="15.75" customHeight="1">
      <c r="A20" s="353" t="s">
        <v>147</v>
      </c>
      <c r="B20" s="378"/>
      <c r="C20" s="626">
        <v>45096</v>
      </c>
      <c r="D20" s="356" t="s">
        <v>23</v>
      </c>
      <c r="E20" s="480">
        <f>C20+2</f>
        <v>45098</v>
      </c>
      <c r="F20" s="481" t="s">
        <v>171</v>
      </c>
      <c r="G20" s="383" t="s">
        <v>172</v>
      </c>
      <c r="H20" s="384">
        <f>H16+7</f>
        <v>45101</v>
      </c>
      <c r="I20" s="384" t="s">
        <v>41</v>
      </c>
      <c r="J20" s="384">
        <f>H20+10</f>
        <v>45111</v>
      </c>
      <c r="K20" s="384" t="s">
        <v>41</v>
      </c>
      <c r="L20" s="384">
        <f>H20+12</f>
        <v>45113</v>
      </c>
      <c r="M20" s="384">
        <f>H20+15</f>
        <v>45116</v>
      </c>
      <c r="N20" s="384" t="s">
        <v>41</v>
      </c>
      <c r="O20" s="396" t="s">
        <v>41</v>
      </c>
      <c r="P20" s="210" t="s">
        <v>74</v>
      </c>
    </row>
    <row r="21" spans="1:18" s="113" customFormat="1" ht="15">
      <c r="A21" s="479" t="s">
        <v>136</v>
      </c>
      <c r="B21" s="622" t="s">
        <v>166</v>
      </c>
      <c r="C21" s="624">
        <v>45096</v>
      </c>
      <c r="D21" s="486" t="s">
        <v>23</v>
      </c>
      <c r="E21" s="485">
        <f>E17+7</f>
        <v>45098</v>
      </c>
      <c r="F21" s="295"/>
      <c r="G21" s="285"/>
      <c r="H21" s="482"/>
      <c r="I21" s="257"/>
      <c r="J21" s="257"/>
      <c r="K21" s="482"/>
      <c r="L21" s="488"/>
      <c r="M21" s="257"/>
      <c r="N21" s="482"/>
      <c r="O21" s="488"/>
      <c r="P21" s="492"/>
    </row>
    <row r="22" spans="1:18" s="113" customFormat="1" ht="15">
      <c r="A22" s="389"/>
      <c r="B22" s="400"/>
      <c r="C22" s="627"/>
      <c r="D22" s="358"/>
      <c r="E22" s="186"/>
      <c r="F22" s="306" t="s">
        <v>89</v>
      </c>
      <c r="G22" s="410"/>
      <c r="H22" s="344"/>
      <c r="I22" s="344"/>
      <c r="J22" s="344">
        <f t="shared" si="2"/>
        <v>10</v>
      </c>
      <c r="K22" s="344"/>
      <c r="L22" s="344">
        <f>H22+17</f>
        <v>17</v>
      </c>
      <c r="M22" s="344">
        <f>H22+13</f>
        <v>13</v>
      </c>
      <c r="N22" s="344">
        <f>H22+15</f>
        <v>15</v>
      </c>
      <c r="O22" s="250"/>
      <c r="P22" s="116" t="s">
        <v>72</v>
      </c>
    </row>
    <row r="23" spans="1:18" s="113" customFormat="1" ht="21.75" customHeight="1">
      <c r="A23" s="352" t="s">
        <v>114</v>
      </c>
      <c r="B23" s="375" t="s">
        <v>167</v>
      </c>
      <c r="C23" s="357">
        <v>45102</v>
      </c>
      <c r="D23" s="355" t="s">
        <v>22</v>
      </c>
      <c r="E23" s="319">
        <f>C23+2</f>
        <v>45104</v>
      </c>
      <c r="F23" s="321" t="s">
        <v>150</v>
      </c>
      <c r="G23" s="322" t="s">
        <v>179</v>
      </c>
      <c r="H23" s="250">
        <v>45116</v>
      </c>
      <c r="I23" s="250">
        <f>H23+17</f>
        <v>45133</v>
      </c>
      <c r="J23" s="250">
        <f t="shared" si="2"/>
        <v>45126</v>
      </c>
      <c r="K23" s="250">
        <f>H23+13</f>
        <v>45129</v>
      </c>
      <c r="L23" s="250" t="s">
        <v>41</v>
      </c>
      <c r="M23" s="250">
        <f>H23+14</f>
        <v>45130</v>
      </c>
      <c r="N23" s="250" t="s">
        <v>41</v>
      </c>
      <c r="O23" s="373">
        <f>H23+12</f>
        <v>45128</v>
      </c>
      <c r="P23" s="114" t="s">
        <v>73</v>
      </c>
    </row>
    <row r="24" spans="1:18" s="113" customFormat="1" ht="15">
      <c r="A24" s="483" t="s">
        <v>147</v>
      </c>
      <c r="B24" s="331"/>
      <c r="C24" s="626">
        <v>45103</v>
      </c>
      <c r="D24" s="356" t="s">
        <v>23</v>
      </c>
      <c r="E24" s="480">
        <f>C24+2</f>
        <v>45105</v>
      </c>
      <c r="F24" s="473" t="s">
        <v>89</v>
      </c>
      <c r="G24" s="484"/>
      <c r="H24" s="384"/>
      <c r="I24" s="384" t="s">
        <v>41</v>
      </c>
      <c r="J24" s="384">
        <f>H24+10</f>
        <v>10</v>
      </c>
      <c r="K24" s="384" t="s">
        <v>41</v>
      </c>
      <c r="L24" s="384">
        <f>H24+12</f>
        <v>12</v>
      </c>
      <c r="M24" s="384">
        <f>H24+15</f>
        <v>15</v>
      </c>
      <c r="N24" s="384" t="s">
        <v>41</v>
      </c>
      <c r="O24" s="384" t="s">
        <v>41</v>
      </c>
      <c r="P24" s="210" t="s">
        <v>74</v>
      </c>
    </row>
    <row r="25" spans="1:18" ht="15">
      <c r="A25" s="479" t="s">
        <v>84</v>
      </c>
      <c r="B25" s="622" t="s">
        <v>153</v>
      </c>
      <c r="C25" s="628">
        <v>45103</v>
      </c>
      <c r="D25" s="486" t="s">
        <v>23</v>
      </c>
      <c r="E25" s="486">
        <f>E21+7</f>
        <v>45105</v>
      </c>
      <c r="F25" s="516"/>
      <c r="G25" s="491"/>
      <c r="H25" s="489"/>
      <c r="I25" s="489"/>
      <c r="J25" s="490"/>
      <c r="K25" s="489"/>
      <c r="L25" s="489"/>
      <c r="M25" s="489"/>
      <c r="N25" s="489"/>
      <c r="O25" s="489"/>
    </row>
    <row r="26" spans="1:18" ht="15">
      <c r="A26" s="519"/>
      <c r="B26" s="520"/>
      <c r="C26" s="521"/>
      <c r="D26" s="522"/>
      <c r="E26" s="522"/>
    </row>
    <row r="27" spans="1:18" ht="15">
      <c r="A27" s="372"/>
      <c r="B27" s="331"/>
      <c r="C27" s="332"/>
      <c r="D27" s="97"/>
      <c r="E27" s="97"/>
      <c r="F27" s="335"/>
      <c r="G27" s="336"/>
      <c r="H27" s="337"/>
      <c r="I27" s="337"/>
      <c r="J27" s="337"/>
      <c r="K27" s="337"/>
      <c r="L27" s="337"/>
      <c r="M27" s="337"/>
      <c r="N27" s="337"/>
      <c r="O27" s="337"/>
      <c r="P27" s="115"/>
      <c r="Q27" s="113"/>
      <c r="R27" s="113"/>
    </row>
    <row r="28" spans="1:18" ht="15">
      <c r="A28" s="330"/>
      <c r="B28" s="96"/>
      <c r="C28" s="97"/>
      <c r="D28" s="96"/>
      <c r="E28" s="97"/>
      <c r="F28" s="98"/>
      <c r="G28" s="278"/>
      <c r="H28" s="99"/>
      <c r="I28" s="99"/>
      <c r="J28" s="99"/>
      <c r="K28" s="99"/>
      <c r="L28" s="99"/>
      <c r="M28" s="99"/>
      <c r="N28" s="99"/>
      <c r="O28" s="99"/>
      <c r="P28" s="113"/>
      <c r="Q28" s="113"/>
      <c r="R28" s="113"/>
    </row>
    <row r="29" spans="1:18" ht="15">
      <c r="A29" s="96"/>
      <c r="B29" s="96"/>
      <c r="C29" s="97"/>
      <c r="D29" s="100"/>
      <c r="E29" s="97"/>
      <c r="F29" s="98"/>
      <c r="G29" s="278"/>
      <c r="H29" s="99"/>
      <c r="I29" s="99"/>
      <c r="J29" s="99"/>
      <c r="K29" s="99"/>
      <c r="L29" s="99"/>
      <c r="M29" s="99"/>
      <c r="N29" s="99"/>
      <c r="O29" s="66" t="s">
        <v>24</v>
      </c>
      <c r="P29" s="113"/>
    </row>
    <row r="30" spans="1:18" ht="15">
      <c r="A30" s="96"/>
      <c r="B30" s="72"/>
      <c r="C30" s="67"/>
      <c r="D30" s="70"/>
      <c r="E30" s="70"/>
      <c r="F30" s="119"/>
      <c r="G30" s="73"/>
      <c r="H30" s="73"/>
      <c r="I30" s="48"/>
      <c r="J30" s="74"/>
      <c r="K30" s="48"/>
      <c r="L30" s="48"/>
      <c r="M30" s="48"/>
      <c r="N30" s="48"/>
      <c r="O30" s="48"/>
    </row>
    <row r="31" spans="1:18" ht="15">
      <c r="A31" s="72" t="s">
        <v>25</v>
      </c>
      <c r="B31" s="71"/>
      <c r="C31" s="82"/>
      <c r="D31" s="82"/>
      <c r="E31" s="82"/>
      <c r="F31" s="119"/>
      <c r="G31" s="73"/>
      <c r="H31" s="73"/>
      <c r="I31" s="48"/>
      <c r="J31" s="74"/>
      <c r="K31" s="48"/>
      <c r="L31" s="48"/>
      <c r="M31" s="48"/>
      <c r="N31" s="48"/>
      <c r="O31" s="48"/>
    </row>
    <row r="32" spans="1:18" ht="15">
      <c r="A32" s="56" t="s">
        <v>88</v>
      </c>
      <c r="B32" s="80"/>
      <c r="C32" s="81"/>
      <c r="D32" s="81"/>
      <c r="E32" s="81"/>
      <c r="F32" s="119"/>
      <c r="G32" s="73"/>
      <c r="H32" s="73"/>
      <c r="I32" s="48"/>
      <c r="J32" s="74"/>
      <c r="K32" s="48"/>
      <c r="L32" s="48"/>
      <c r="M32" s="48"/>
      <c r="N32" s="48"/>
      <c r="O32" s="48"/>
    </row>
    <row r="33" spans="1:15" ht="15">
      <c r="A33" s="57" t="s">
        <v>26</v>
      </c>
      <c r="B33" s="75"/>
      <c r="C33" s="76"/>
      <c r="D33" s="77"/>
      <c r="E33" s="77"/>
      <c r="F33" s="78"/>
      <c r="G33" s="279"/>
      <c r="H33" s="79"/>
      <c r="I33" s="48"/>
      <c r="J33" s="74"/>
      <c r="K33" s="48"/>
      <c r="L33" s="48"/>
      <c r="M33" s="48"/>
      <c r="N33" s="48"/>
      <c r="O33" s="48"/>
    </row>
    <row r="34" spans="1:15" ht="15">
      <c r="A34" s="58" t="s">
        <v>27</v>
      </c>
      <c r="B34" s="121"/>
      <c r="C34" s="122"/>
      <c r="D34" s="77"/>
      <c r="E34" s="77"/>
      <c r="F34" s="86"/>
      <c r="G34" s="280"/>
      <c r="H34" s="73"/>
      <c r="I34" s="48"/>
      <c r="J34" s="74"/>
      <c r="K34" s="48"/>
      <c r="L34" s="48"/>
      <c r="M34" s="48"/>
      <c r="N34" s="48"/>
      <c r="O34" s="48"/>
    </row>
    <row r="35" spans="1:15" ht="15">
      <c r="A35" s="120"/>
      <c r="B35" s="87"/>
      <c r="C35" s="88"/>
      <c r="D35" s="89"/>
      <c r="E35" s="90"/>
      <c r="F35" s="69"/>
      <c r="G35" s="281"/>
      <c r="H35" s="79"/>
      <c r="I35" s="48"/>
      <c r="J35" s="74"/>
      <c r="K35" s="48"/>
      <c r="L35" s="48"/>
      <c r="M35" s="48"/>
      <c r="N35" s="48"/>
      <c r="O35" s="48"/>
    </row>
    <row r="36" spans="1:15" ht="15">
      <c r="A36" s="47" t="s">
        <v>68</v>
      </c>
      <c r="B36" s="91"/>
      <c r="C36" s="92"/>
      <c r="D36" s="93"/>
      <c r="E36" s="94"/>
      <c r="F36" s="78"/>
      <c r="G36" s="279"/>
      <c r="H36" s="73"/>
      <c r="I36" s="48"/>
      <c r="J36" s="74"/>
      <c r="K36" s="48"/>
      <c r="L36" s="48"/>
      <c r="M36" s="48"/>
      <c r="N36" s="48"/>
      <c r="O36" s="48"/>
    </row>
    <row r="37" spans="1:15" ht="15">
      <c r="A37" s="47" t="s">
        <v>69</v>
      </c>
    </row>
  </sheetData>
  <mergeCells count="12">
    <mergeCell ref="B1:O1"/>
    <mergeCell ref="B2:O2"/>
    <mergeCell ref="B3:O3"/>
    <mergeCell ref="B4:O4"/>
    <mergeCell ref="I7:O7"/>
    <mergeCell ref="A7:B9"/>
    <mergeCell ref="F8:G9"/>
    <mergeCell ref="H8:H9"/>
    <mergeCell ref="C8:C9"/>
    <mergeCell ref="E8:E9"/>
    <mergeCell ref="F7:G7"/>
    <mergeCell ref="C7:D7"/>
  </mergeCells>
  <hyperlinks>
    <hyperlink ref="A6" location="MENU!A1" display="BACK TO MENU" xr:uid="{00000000-0004-0000-01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34"/>
  <sheetViews>
    <sheetView showGridLines="0" zoomScale="80" zoomScaleNormal="80" workbookViewId="0">
      <selection activeCell="I10" sqref="I10"/>
    </sheetView>
  </sheetViews>
  <sheetFormatPr defaultColWidth="8" defaultRowHeight="14.25"/>
  <cols>
    <col min="1" max="1" width="18.625" style="49" customWidth="1"/>
    <col min="2" max="2" width="12.625" style="49" customWidth="1"/>
    <col min="3" max="3" width="10.5" style="48" customWidth="1"/>
    <col min="4" max="4" width="6.5" style="48" customWidth="1"/>
    <col min="5" max="5" width="11.375" style="48" customWidth="1"/>
    <col min="6" max="6" width="33" style="277" bestFit="1" customWidth="1"/>
    <col min="7" max="7" width="13.625" style="49" bestFit="1" customWidth="1"/>
    <col min="8" max="8" width="10.125" style="48" customWidth="1"/>
    <col min="9" max="13" width="14.5" style="48" customWidth="1"/>
    <col min="14" max="14" width="5.625" style="49" bestFit="1" customWidth="1"/>
    <col min="15" max="16384" width="8" style="48"/>
  </cols>
  <sheetData>
    <row r="2" spans="1:19" ht="18">
      <c r="A2" s="170"/>
      <c r="B2" s="545" t="s">
        <v>0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</row>
    <row r="3" spans="1:19" ht="18">
      <c r="A3" s="171"/>
      <c r="B3" s="546" t="s">
        <v>9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</row>
    <row r="4" spans="1:19" ht="18">
      <c r="B4" s="547" t="s">
        <v>11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</row>
    <row r="5" spans="1:19" ht="15">
      <c r="F5" s="59"/>
      <c r="G5" s="164"/>
    </row>
    <row r="6" spans="1:19" ht="15">
      <c r="A6" s="159" t="s">
        <v>10</v>
      </c>
      <c r="B6" s="60"/>
      <c r="C6" s="61"/>
      <c r="D6" s="61"/>
      <c r="E6" s="61"/>
      <c r="F6" s="276"/>
      <c r="G6" s="60"/>
      <c r="H6" s="62"/>
      <c r="I6" s="61"/>
      <c r="J6" s="61"/>
      <c r="L6" s="63"/>
      <c r="M6" s="64"/>
    </row>
    <row r="7" spans="1:19" ht="15" customHeight="1">
      <c r="A7" s="550" t="s">
        <v>30</v>
      </c>
      <c r="B7" s="551"/>
      <c r="C7" s="630" t="s">
        <v>31</v>
      </c>
      <c r="D7" s="631"/>
      <c r="E7" s="215" t="s">
        <v>12</v>
      </c>
      <c r="F7" s="554" t="s">
        <v>13</v>
      </c>
      <c r="G7" s="551"/>
      <c r="H7" s="292" t="s">
        <v>85</v>
      </c>
      <c r="I7" s="555" t="s">
        <v>12</v>
      </c>
      <c r="J7" s="556"/>
      <c r="K7" s="556"/>
      <c r="L7" s="556"/>
      <c r="M7" s="557"/>
    </row>
    <row r="8" spans="1:19" ht="30">
      <c r="A8" s="552"/>
      <c r="B8" s="553"/>
      <c r="C8" s="214" t="s">
        <v>14</v>
      </c>
      <c r="D8" s="213"/>
      <c r="E8" s="216" t="s">
        <v>15</v>
      </c>
      <c r="F8" s="548" t="s">
        <v>16</v>
      </c>
      <c r="G8" s="549"/>
      <c r="H8" s="218" t="s">
        <v>12</v>
      </c>
      <c r="I8" s="217" t="s">
        <v>17</v>
      </c>
      <c r="J8" s="217" t="s">
        <v>18</v>
      </c>
      <c r="K8" s="291" t="s">
        <v>19</v>
      </c>
      <c r="L8" s="217" t="s">
        <v>20</v>
      </c>
      <c r="M8" s="219" t="s">
        <v>21</v>
      </c>
      <c r="O8" s="243"/>
    </row>
    <row r="9" spans="1:19" ht="15.75">
      <c r="A9" s="389"/>
      <c r="B9" s="400"/>
      <c r="C9" s="358"/>
      <c r="D9" s="354"/>
      <c r="E9" s="345"/>
      <c r="F9" s="327" t="s">
        <v>180</v>
      </c>
      <c r="G9" s="325" t="s">
        <v>181</v>
      </c>
      <c r="H9" s="323">
        <v>45086</v>
      </c>
      <c r="I9" s="253"/>
      <c r="J9" s="253">
        <f>H9+11</f>
        <v>45097</v>
      </c>
      <c r="K9" s="324">
        <f>H9+15</f>
        <v>45101</v>
      </c>
      <c r="L9" s="253">
        <f>H9+18</f>
        <v>45104</v>
      </c>
      <c r="M9" s="255">
        <f>J9+7</f>
        <v>45104</v>
      </c>
      <c r="N9" s="220" t="s">
        <v>70</v>
      </c>
      <c r="O9" s="243"/>
      <c r="R9" s="243"/>
    </row>
    <row r="10" spans="1:19" ht="15.75">
      <c r="A10" s="352" t="str">
        <f>'Persian Gulf via SIN'!A11</f>
        <v>SAN LORENZO</v>
      </c>
      <c r="B10" s="375" t="str">
        <f>'Persian Gulf via SIN'!B11</f>
        <v>233S</v>
      </c>
      <c r="C10" s="355">
        <f>'Persian Gulf via SIN'!C11</f>
        <v>45081</v>
      </c>
      <c r="D10" s="355" t="s">
        <v>22</v>
      </c>
      <c r="E10" s="376">
        <f t="shared" ref="E10:E19" si="0">C10+2</f>
        <v>45083</v>
      </c>
      <c r="F10" s="320" t="s">
        <v>89</v>
      </c>
      <c r="G10" s="286"/>
      <c r="H10" s="328"/>
      <c r="I10" s="261">
        <f>H10+9</f>
        <v>9</v>
      </c>
      <c r="J10" s="261">
        <f>H10+13</f>
        <v>13</v>
      </c>
      <c r="K10" s="195">
        <f>H10+17</f>
        <v>17</v>
      </c>
      <c r="L10" s="203">
        <f>H10+20</f>
        <v>20</v>
      </c>
      <c r="M10" s="262">
        <f>J10+7</f>
        <v>20</v>
      </c>
      <c r="N10" s="165" t="s">
        <v>71</v>
      </c>
      <c r="O10" s="243"/>
      <c r="P10" s="243"/>
      <c r="R10" s="243"/>
      <c r="S10" s="243"/>
    </row>
    <row r="11" spans="1:19" ht="15.75">
      <c r="A11" s="353" t="str">
        <f>'Persian Gulf via SIN'!A12</f>
        <v>BLANK</v>
      </c>
      <c r="B11" s="378">
        <f>'Persian Gulf via SIN'!B12</f>
        <v>0</v>
      </c>
      <c r="C11" s="623">
        <f>'Persian Gulf via SIN'!C12</f>
        <v>45082</v>
      </c>
      <c r="D11" s="356" t="s">
        <v>23</v>
      </c>
      <c r="E11" s="374">
        <f t="shared" si="0"/>
        <v>45084</v>
      </c>
      <c r="F11" s="320"/>
      <c r="G11" s="286"/>
      <c r="H11" s="328"/>
      <c r="I11" s="261"/>
      <c r="J11" s="261"/>
      <c r="K11" s="195"/>
      <c r="L11" s="203"/>
      <c r="M11" s="262"/>
      <c r="N11" s="165"/>
      <c r="O11" s="243"/>
      <c r="P11" s="243"/>
      <c r="R11" s="243"/>
      <c r="S11" s="243"/>
    </row>
    <row r="12" spans="1:19" ht="15">
      <c r="A12" s="474" t="str">
        <f>'Persian Gulf via SIN'!A13</f>
        <v>SINAR SUNDA</v>
      </c>
      <c r="B12" s="475" t="str">
        <f>'Persian Gulf via SIN'!B13</f>
        <v>141S</v>
      </c>
      <c r="C12" s="624">
        <f>'Persian Gulf via SIN'!C13</f>
        <v>45082</v>
      </c>
      <c r="D12" s="478" t="s">
        <v>23</v>
      </c>
      <c r="E12" s="477">
        <f>C12+2</f>
        <v>45084</v>
      </c>
      <c r="F12" s="326"/>
      <c r="G12" s="296"/>
      <c r="H12" s="263"/>
      <c r="I12" s="264"/>
      <c r="J12" s="264"/>
      <c r="K12" s="222"/>
      <c r="L12" s="223"/>
      <c r="M12" s="265"/>
    </row>
    <row r="13" spans="1:19" ht="15">
      <c r="A13" s="389"/>
      <c r="B13" s="400"/>
      <c r="C13" s="354"/>
      <c r="D13" s="354"/>
      <c r="E13" s="346"/>
      <c r="F13" s="327" t="s">
        <v>89</v>
      </c>
      <c r="G13" s="325"/>
      <c r="H13" s="323"/>
      <c r="I13" s="253"/>
      <c r="J13" s="253">
        <f>H13+11</f>
        <v>11</v>
      </c>
      <c r="K13" s="324">
        <f>H13+15</f>
        <v>15</v>
      </c>
      <c r="L13" s="253">
        <f>H13+18</f>
        <v>18</v>
      </c>
      <c r="M13" s="255">
        <f>J13+7</f>
        <v>18</v>
      </c>
      <c r="N13" s="220"/>
    </row>
    <row r="14" spans="1:19" ht="15">
      <c r="A14" s="352" t="str">
        <f>'Persian Gulf via SIN'!A15</f>
        <v>BLANK</v>
      </c>
      <c r="B14" s="619">
        <f>'Persian Gulf via SIN'!B15</f>
        <v>0</v>
      </c>
      <c r="C14" s="355">
        <f>C10+7</f>
        <v>45088</v>
      </c>
      <c r="D14" s="355" t="s">
        <v>22</v>
      </c>
      <c r="E14" s="319">
        <f t="shared" si="0"/>
        <v>45090</v>
      </c>
      <c r="F14" s="320" t="s">
        <v>186</v>
      </c>
      <c r="G14" s="297" t="s">
        <v>187</v>
      </c>
      <c r="H14" s="305">
        <v>45096</v>
      </c>
      <c r="I14" s="261">
        <f>H14+9</f>
        <v>45105</v>
      </c>
      <c r="J14" s="261">
        <f>H14+13</f>
        <v>45109</v>
      </c>
      <c r="K14" s="195">
        <f>H14+17</f>
        <v>45113</v>
      </c>
      <c r="L14" s="203">
        <f>H14+20</f>
        <v>45116</v>
      </c>
      <c r="M14" s="262">
        <f>J14+7</f>
        <v>45116</v>
      </c>
      <c r="N14" s="221"/>
    </row>
    <row r="15" spans="1:19" ht="15">
      <c r="A15" s="353" t="str">
        <f>'Persian Gulf via SIN'!A16</f>
        <v>BLANK</v>
      </c>
      <c r="B15" s="620">
        <f>'Persian Gulf via SIN'!B16</f>
        <v>0</v>
      </c>
      <c r="C15" s="356">
        <f>C11+7</f>
        <v>45089</v>
      </c>
      <c r="D15" s="356" t="s">
        <v>23</v>
      </c>
      <c r="E15" s="347">
        <f t="shared" si="0"/>
        <v>45091</v>
      </c>
      <c r="F15" s="306"/>
      <c r="G15" s="297"/>
      <c r="H15" s="305"/>
      <c r="I15" s="261"/>
      <c r="J15" s="261"/>
      <c r="K15" s="195"/>
      <c r="L15" s="203"/>
      <c r="M15" s="262"/>
      <c r="N15" s="221"/>
    </row>
    <row r="16" spans="1:19" ht="15">
      <c r="A16" s="479" t="str">
        <f>'Persian Gulf via SIN'!A17</f>
        <v>CSCL LIMA</v>
      </c>
      <c r="B16" s="622" t="str">
        <f>'Persian Gulf via SIN'!B17</f>
        <v>159S</v>
      </c>
      <c r="C16" s="624">
        <f>C12+7</f>
        <v>45089</v>
      </c>
      <c r="D16" s="478" t="s">
        <v>23</v>
      </c>
      <c r="E16" s="477">
        <f>E12+7</f>
        <v>45091</v>
      </c>
      <c r="F16" s="326"/>
      <c r="G16" s="296"/>
      <c r="H16" s="264"/>
      <c r="I16" s="264"/>
      <c r="J16" s="264"/>
      <c r="K16" s="222"/>
      <c r="L16" s="223"/>
      <c r="M16" s="265"/>
    </row>
    <row r="17" spans="1:14" ht="15">
      <c r="A17" s="388"/>
      <c r="B17" s="401"/>
      <c r="C17" s="625"/>
      <c r="D17" s="358"/>
      <c r="E17" s="346"/>
      <c r="F17" s="327" t="s">
        <v>182</v>
      </c>
      <c r="G17" s="644" t="s">
        <v>183</v>
      </c>
      <c r="H17" s="307">
        <v>45100</v>
      </c>
      <c r="I17" s="283"/>
      <c r="J17" s="307">
        <f>H17+11</f>
        <v>45111</v>
      </c>
      <c r="K17" s="307">
        <f>H17+15</f>
        <v>45115</v>
      </c>
      <c r="L17" s="307">
        <f>H17+18</f>
        <v>45118</v>
      </c>
      <c r="M17" s="307">
        <f>J17+7</f>
        <v>45118</v>
      </c>
      <c r="N17" s="511"/>
    </row>
    <row r="18" spans="1:14" ht="15">
      <c r="A18" s="352" t="str">
        <f>'Persian Gulf via SIN'!A19</f>
        <v>SAN LORENZO</v>
      </c>
      <c r="B18" s="375" t="str">
        <f>'Persian Gulf via SIN'!B19</f>
        <v>234S</v>
      </c>
      <c r="C18" s="357">
        <f>C14+7</f>
        <v>45095</v>
      </c>
      <c r="D18" s="355" t="s">
        <v>22</v>
      </c>
      <c r="E18" s="319">
        <f t="shared" si="0"/>
        <v>45097</v>
      </c>
      <c r="F18" s="320" t="s">
        <v>188</v>
      </c>
      <c r="G18" s="329" t="s">
        <v>189</v>
      </c>
      <c r="H18" s="305">
        <f>H14+7</f>
        <v>45103</v>
      </c>
      <c r="I18" s="261">
        <f>H18+9</f>
        <v>45112</v>
      </c>
      <c r="J18" s="261">
        <f>H18+13</f>
        <v>45116</v>
      </c>
      <c r="K18" s="195">
        <f>H18+17</f>
        <v>45120</v>
      </c>
      <c r="L18" s="203">
        <f>H18+20</f>
        <v>45123</v>
      </c>
      <c r="M18" s="262">
        <f>J18+7</f>
        <v>45123</v>
      </c>
      <c r="N18" s="165"/>
    </row>
    <row r="19" spans="1:14" ht="15">
      <c r="A19" s="353" t="str">
        <f>'Persian Gulf via SIN'!A20</f>
        <v>BLANK</v>
      </c>
      <c r="B19" s="378">
        <f>'Persian Gulf via SIN'!B20</f>
        <v>0</v>
      </c>
      <c r="C19" s="626">
        <f>C15+7</f>
        <v>45096</v>
      </c>
      <c r="D19" s="356" t="s">
        <v>23</v>
      </c>
      <c r="E19" s="480">
        <f t="shared" si="0"/>
        <v>45098</v>
      </c>
      <c r="F19" s="493"/>
      <c r="G19" s="494"/>
      <c r="H19" s="495"/>
      <c r="I19" s="496"/>
      <c r="J19" s="496"/>
      <c r="K19" s="334"/>
      <c r="L19" s="496"/>
      <c r="M19" s="497"/>
    </row>
    <row r="20" spans="1:14" ht="15">
      <c r="A20" s="479" t="str">
        <f>'Persian Gulf via SIN'!A21</f>
        <v>SINAR SUNDA</v>
      </c>
      <c r="B20" s="622" t="str">
        <f>'Persian Gulf via SIN'!B21</f>
        <v>142S</v>
      </c>
      <c r="C20" s="624">
        <f>C16+7</f>
        <v>45096</v>
      </c>
      <c r="D20" s="486" t="s">
        <v>23</v>
      </c>
      <c r="E20" s="485">
        <f>E16+7</f>
        <v>45098</v>
      </c>
      <c r="F20" s="326"/>
      <c r="G20" s="333"/>
      <c r="H20" s="264"/>
      <c r="I20" s="264"/>
      <c r="J20" s="264"/>
      <c r="K20" s="334"/>
      <c r="L20" s="264"/>
      <c r="M20" s="507"/>
    </row>
    <row r="21" spans="1:14" ht="15">
      <c r="A21" s="389"/>
      <c r="B21" s="400"/>
      <c r="C21" s="627"/>
      <c r="D21" s="358"/>
      <c r="E21" s="193"/>
      <c r="F21" s="327" t="s">
        <v>184</v>
      </c>
      <c r="G21" s="500" t="s">
        <v>185</v>
      </c>
      <c r="H21" s="252">
        <v>45114</v>
      </c>
      <c r="I21" s="253"/>
      <c r="J21" s="253">
        <f>H21+11</f>
        <v>45125</v>
      </c>
      <c r="K21" s="254">
        <f>H21+15</f>
        <v>45129</v>
      </c>
      <c r="L21" s="253">
        <f>H21+18</f>
        <v>45132</v>
      </c>
      <c r="M21" s="255">
        <f>J21+7</f>
        <v>45132</v>
      </c>
      <c r="N21" s="220"/>
    </row>
    <row r="22" spans="1:14" ht="15">
      <c r="A22" s="352" t="str">
        <f>'Persian Gulf via SIN'!A23</f>
        <v>CAPE FAWLEY</v>
      </c>
      <c r="B22" s="375" t="str">
        <f>'Persian Gulf via SIN'!B23</f>
        <v>100S</v>
      </c>
      <c r="C22" s="357">
        <f>C18+7</f>
        <v>45102</v>
      </c>
      <c r="D22" s="355" t="s">
        <v>22</v>
      </c>
      <c r="E22" s="319">
        <f>C22+2</f>
        <v>45104</v>
      </c>
      <c r="F22" s="320" t="s">
        <v>151</v>
      </c>
      <c r="G22" s="286" t="s">
        <v>190</v>
      </c>
      <c r="H22" s="266">
        <v>45117</v>
      </c>
      <c r="I22" s="261">
        <f>H22+9</f>
        <v>45126</v>
      </c>
      <c r="J22" s="261">
        <f>H22+13</f>
        <v>45130</v>
      </c>
      <c r="K22" s="195">
        <f>H22+17</f>
        <v>45134</v>
      </c>
      <c r="L22" s="203">
        <f>H22+20</f>
        <v>45137</v>
      </c>
      <c r="M22" s="262">
        <f>J22+7</f>
        <v>45137</v>
      </c>
      <c r="N22" s="165"/>
    </row>
    <row r="23" spans="1:14" ht="15">
      <c r="A23" s="483" t="str">
        <f>'Persian Gulf via SIN'!A24</f>
        <v>BLANK</v>
      </c>
      <c r="B23" s="331">
        <f>'Persian Gulf via SIN'!B24</f>
        <v>0</v>
      </c>
      <c r="C23" s="626">
        <f>C19+7</f>
        <v>45103</v>
      </c>
      <c r="D23" s="356" t="s">
        <v>23</v>
      </c>
      <c r="E23" s="480">
        <f>C23+2</f>
        <v>45105</v>
      </c>
      <c r="F23" s="493"/>
      <c r="G23" s="494"/>
      <c r="H23" s="495"/>
      <c r="I23" s="496"/>
      <c r="J23" s="496"/>
      <c r="K23" s="334"/>
      <c r="L23" s="496"/>
      <c r="M23" s="508"/>
    </row>
    <row r="24" spans="1:14" ht="15">
      <c r="A24" s="479" t="str">
        <f>'Persian Gulf via SIN'!A25</f>
        <v>CSCL LIMA</v>
      </c>
      <c r="B24" s="622" t="str">
        <f>'Persian Gulf via SIN'!B25</f>
        <v>160S</v>
      </c>
      <c r="C24" s="628">
        <f>C20+7</f>
        <v>45103</v>
      </c>
      <c r="D24" s="486" t="s">
        <v>23</v>
      </c>
      <c r="E24" s="486">
        <f>E20+7</f>
        <v>45105</v>
      </c>
      <c r="F24" s="326"/>
      <c r="G24" s="296"/>
      <c r="H24" s="263"/>
      <c r="I24" s="263"/>
      <c r="J24" s="263"/>
      <c r="K24" s="509"/>
      <c r="L24" s="263"/>
      <c r="M24" s="509"/>
      <c r="N24" s="510"/>
    </row>
    <row r="25" spans="1:14" ht="15">
      <c r="A25" s="519"/>
      <c r="B25" s="520"/>
      <c r="C25" s="521"/>
      <c r="D25" s="522"/>
      <c r="E25" s="522"/>
      <c r="G25" s="333"/>
      <c r="H25" s="523"/>
      <c r="I25" s="523"/>
      <c r="J25" s="523"/>
      <c r="K25" s="334"/>
      <c r="L25" s="523"/>
      <c r="M25" s="334"/>
    </row>
    <row r="26" spans="1:14" ht="15">
      <c r="A26" s="498"/>
      <c r="B26" s="499"/>
      <c r="C26" s="50"/>
      <c r="D26" s="51"/>
      <c r="E26" s="50"/>
      <c r="F26" s="639"/>
      <c r="G26" s="640"/>
      <c r="H26" s="641"/>
      <c r="I26" s="52"/>
      <c r="J26" s="52"/>
      <c r="K26" s="53"/>
      <c r="L26" s="54"/>
    </row>
    <row r="27" spans="1:14">
      <c r="F27" s="642"/>
      <c r="G27" s="643"/>
      <c r="H27" s="643"/>
      <c r="K27" s="65"/>
      <c r="L27" s="65"/>
      <c r="M27" s="66" t="s">
        <v>24</v>
      </c>
    </row>
    <row r="28" spans="1:14" ht="15">
      <c r="A28" s="72" t="s">
        <v>25</v>
      </c>
      <c r="B28" s="72"/>
      <c r="C28" s="67"/>
      <c r="D28" s="70"/>
      <c r="E28" s="70"/>
      <c r="F28" s="119"/>
      <c r="G28" s="73"/>
      <c r="H28" s="55"/>
      <c r="I28" s="74"/>
      <c r="J28" s="74"/>
    </row>
    <row r="29" spans="1:14" ht="15">
      <c r="A29" s="56" t="s">
        <v>88</v>
      </c>
      <c r="B29" s="75"/>
      <c r="C29" s="76"/>
      <c r="D29" s="77"/>
      <c r="E29" s="77"/>
      <c r="F29" s="78"/>
      <c r="G29" s="279"/>
      <c r="H29" s="79"/>
      <c r="I29" s="74"/>
      <c r="J29" s="74"/>
    </row>
    <row r="30" spans="1:14" ht="15">
      <c r="A30" s="57" t="s">
        <v>26</v>
      </c>
      <c r="B30" s="80"/>
      <c r="C30" s="81"/>
      <c r="D30" s="81"/>
      <c r="E30" s="81"/>
      <c r="F30" s="119"/>
      <c r="G30" s="73"/>
      <c r="H30" s="73"/>
      <c r="I30" s="74"/>
      <c r="J30" s="74"/>
    </row>
    <row r="31" spans="1:14" ht="15">
      <c r="A31" s="58" t="s">
        <v>27</v>
      </c>
      <c r="B31" s="71"/>
      <c r="C31" s="82"/>
      <c r="D31" s="82"/>
      <c r="E31" s="82"/>
      <c r="F31" s="119"/>
      <c r="G31" s="73"/>
      <c r="H31" s="73"/>
      <c r="I31" s="74"/>
      <c r="J31" s="74"/>
    </row>
    <row r="32" spans="1:14" ht="15">
      <c r="A32" s="83"/>
      <c r="B32" s="84"/>
      <c r="C32" s="85"/>
      <c r="D32" s="77"/>
      <c r="E32" s="77"/>
      <c r="F32" s="86"/>
      <c r="G32" s="280"/>
      <c r="H32" s="73"/>
      <c r="I32" s="74"/>
      <c r="J32" s="74"/>
    </row>
    <row r="33" spans="1:10" ht="15">
      <c r="A33" s="47" t="s">
        <v>68</v>
      </c>
      <c r="B33" s="87"/>
      <c r="C33" s="88"/>
      <c r="D33" s="89"/>
      <c r="E33" s="90"/>
      <c r="F33" s="69"/>
      <c r="G33" s="281"/>
      <c r="H33" s="79"/>
      <c r="I33" s="74"/>
      <c r="J33" s="74"/>
    </row>
    <row r="34" spans="1:10" ht="15">
      <c r="A34" s="47" t="s">
        <v>69</v>
      </c>
      <c r="B34" s="91"/>
      <c r="C34" s="92"/>
      <c r="D34" s="93"/>
      <c r="E34" s="94"/>
      <c r="F34" s="78"/>
      <c r="G34" s="279"/>
      <c r="H34" s="73"/>
      <c r="I34" s="74"/>
      <c r="J34" s="74"/>
    </row>
  </sheetData>
  <mergeCells count="7">
    <mergeCell ref="B2:M2"/>
    <mergeCell ref="B3:M3"/>
    <mergeCell ref="B4:M4"/>
    <mergeCell ref="F8:G8"/>
    <mergeCell ref="A7:B8"/>
    <mergeCell ref="F7:G7"/>
    <mergeCell ref="I7:M7"/>
  </mergeCells>
  <hyperlinks>
    <hyperlink ref="A6" location="MENU!A1" display="BACK TO MENU" xr:uid="{00000000-0004-0000-02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showGridLines="0" zoomScale="80" zoomScaleNormal="80" workbookViewId="0">
      <selection activeCell="M36" sqref="M36"/>
    </sheetView>
  </sheetViews>
  <sheetFormatPr defaultColWidth="8" defaultRowHeight="14.25"/>
  <cols>
    <col min="1" max="1" width="20.125" style="118" customWidth="1"/>
    <col min="2" max="2" width="9.75" style="142" bestFit="1" customWidth="1"/>
    <col min="3" max="3" width="8.5" style="182" customWidth="1"/>
    <col min="4" max="4" width="6.625" style="182" customWidth="1"/>
    <col min="5" max="5" width="9.75" style="182" customWidth="1"/>
    <col min="6" max="6" width="21.125" style="70" bestFit="1" customWidth="1"/>
    <col min="7" max="7" width="13.125" style="70" customWidth="1"/>
    <col min="8" max="8" width="10.625" style="134" bestFit="1" customWidth="1"/>
    <col min="9" max="9" width="15.625" style="134" customWidth="1"/>
    <col min="10" max="13" width="15.625" style="70" customWidth="1"/>
    <col min="14" max="14" width="8.125" style="70" customWidth="1"/>
    <col min="15" max="15" width="5" style="70" customWidth="1"/>
    <col min="16" max="16" width="6.75" style="70" customWidth="1"/>
    <col min="17" max="16384" width="8" style="70"/>
  </cols>
  <sheetData>
    <row r="1" spans="1:16" ht="18">
      <c r="A1" s="176"/>
      <c r="B1" s="558" t="s">
        <v>0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176"/>
    </row>
    <row r="2" spans="1:16" ht="18">
      <c r="A2" s="177"/>
      <c r="B2" s="559" t="s">
        <v>46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177"/>
    </row>
    <row r="3" spans="1:16" ht="1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6" ht="1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6" ht="15">
      <c r="A5" s="133"/>
      <c r="B5" s="126"/>
      <c r="C5" s="127"/>
      <c r="D5" s="127"/>
      <c r="E5" s="127"/>
      <c r="F5" s="130"/>
      <c r="G5" s="130"/>
      <c r="H5" s="131"/>
      <c r="I5" s="131"/>
      <c r="J5" s="132"/>
    </row>
    <row r="6" spans="1:16" ht="15">
      <c r="A6" s="161" t="s">
        <v>10</v>
      </c>
      <c r="B6" s="126"/>
      <c r="C6" s="127"/>
      <c r="D6" s="127"/>
      <c r="E6" s="127"/>
      <c r="L6" s="135"/>
      <c r="M6" s="136"/>
    </row>
    <row r="7" spans="1:16" ht="15" customHeight="1">
      <c r="A7" s="550" t="s">
        <v>30</v>
      </c>
      <c r="B7" s="554"/>
      <c r="C7" s="636" t="s">
        <v>161</v>
      </c>
      <c r="D7" s="637"/>
      <c r="E7" s="215" t="s">
        <v>12</v>
      </c>
      <c r="F7" s="550" t="s">
        <v>13</v>
      </c>
      <c r="G7" s="554"/>
      <c r="H7" s="199" t="s">
        <v>85</v>
      </c>
      <c r="I7" s="563" t="s">
        <v>12</v>
      </c>
      <c r="J7" s="563"/>
      <c r="K7" s="563"/>
      <c r="L7" s="563"/>
      <c r="M7" s="564"/>
    </row>
    <row r="8" spans="1:16" ht="15">
      <c r="A8" s="552"/>
      <c r="B8" s="560"/>
      <c r="C8" s="214" t="s">
        <v>14</v>
      </c>
      <c r="D8" s="213"/>
      <c r="E8" s="216" t="s">
        <v>15</v>
      </c>
      <c r="F8" s="561" t="s">
        <v>16</v>
      </c>
      <c r="G8" s="562"/>
      <c r="H8" s="198" t="s">
        <v>12</v>
      </c>
      <c r="I8" s="200" t="s">
        <v>47</v>
      </c>
      <c r="J8" s="204" t="s">
        <v>48</v>
      </c>
      <c r="K8" s="208" t="s">
        <v>49</v>
      </c>
      <c r="L8" s="207" t="s">
        <v>50</v>
      </c>
      <c r="M8" s="207" t="s">
        <v>51</v>
      </c>
    </row>
    <row r="9" spans="1:16" ht="15.75">
      <c r="A9" s="389"/>
      <c r="B9" s="632"/>
      <c r="C9" s="358"/>
      <c r="D9" s="354"/>
      <c r="E9" s="358"/>
      <c r="F9" s="506" t="s">
        <v>144</v>
      </c>
      <c r="G9" s="412" t="s">
        <v>191</v>
      </c>
      <c r="H9" s="196">
        <v>45091</v>
      </c>
      <c r="I9" s="201">
        <f>H9+12</f>
        <v>45103</v>
      </c>
      <c r="J9" s="201">
        <f>H9+14</f>
        <v>45105</v>
      </c>
      <c r="K9" s="205" t="s">
        <v>41</v>
      </c>
      <c r="L9" s="201">
        <f>H9+17</f>
        <v>45108</v>
      </c>
      <c r="M9" s="201">
        <f>H9+20</f>
        <v>45111</v>
      </c>
      <c r="N9" s="194" t="s">
        <v>77</v>
      </c>
      <c r="O9" s="243"/>
      <c r="P9" s="243"/>
    </row>
    <row r="10" spans="1:16" ht="15.75">
      <c r="A10" s="352" t="str">
        <f>'Persian Gulf via SIN'!A11</f>
        <v>SAN LORENZO</v>
      </c>
      <c r="B10" s="375" t="str">
        <f>'Persian Gulf via SIN'!B11</f>
        <v>233S</v>
      </c>
      <c r="C10" s="355">
        <f>'Persian Gulf via SIN'!C11</f>
        <v>45081</v>
      </c>
      <c r="D10" s="355" t="s">
        <v>22</v>
      </c>
      <c r="E10" s="376">
        <f t="shared" ref="E10:E15" si="0">C10+2</f>
        <v>45083</v>
      </c>
      <c r="F10" s="418" t="s">
        <v>131</v>
      </c>
      <c r="G10" s="413" t="s">
        <v>192</v>
      </c>
      <c r="H10" s="300">
        <v>45092</v>
      </c>
      <c r="I10" s="301"/>
      <c r="J10" s="301"/>
      <c r="K10" s="302">
        <f>H10+7</f>
        <v>45099</v>
      </c>
      <c r="L10" s="301"/>
      <c r="M10" s="301"/>
      <c r="N10" s="303" t="s">
        <v>90</v>
      </c>
      <c r="O10" s="243"/>
      <c r="P10" s="243"/>
    </row>
    <row r="11" spans="1:16" ht="15.75">
      <c r="A11" s="353" t="str">
        <f>'Persian Gulf via SIN'!A12</f>
        <v>BLANK</v>
      </c>
      <c r="B11" s="378">
        <f>'Persian Gulf via SIN'!B12</f>
        <v>0</v>
      </c>
      <c r="C11" s="623">
        <f>'Persian Gulf via SIN'!C12</f>
        <v>45082</v>
      </c>
      <c r="D11" s="356" t="s">
        <v>23</v>
      </c>
      <c r="E11" s="347">
        <f t="shared" si="0"/>
        <v>45084</v>
      </c>
      <c r="F11" s="419" t="s">
        <v>138</v>
      </c>
      <c r="G11" s="414" t="s">
        <v>195</v>
      </c>
      <c r="H11" s="197">
        <v>45092</v>
      </c>
      <c r="I11" s="202">
        <f>H11+16</f>
        <v>45108</v>
      </c>
      <c r="J11" s="202">
        <f>H11+13</f>
        <v>45105</v>
      </c>
      <c r="K11" s="209" t="s">
        <v>41</v>
      </c>
      <c r="L11" s="202">
        <f>H11+11</f>
        <v>45103</v>
      </c>
      <c r="M11" s="191" t="s">
        <v>41</v>
      </c>
      <c r="N11" s="137" t="s">
        <v>75</v>
      </c>
      <c r="O11" s="243"/>
      <c r="P11" s="243"/>
    </row>
    <row r="12" spans="1:16" ht="15">
      <c r="A12" s="474" t="str">
        <f>'Persian Gulf via SIN'!A13</f>
        <v>SINAR SUNDA</v>
      </c>
      <c r="B12" s="475" t="str">
        <f>'Persian Gulf via SIN'!B13</f>
        <v>141S</v>
      </c>
      <c r="C12" s="624">
        <f>'Persian Gulf via SIN'!C13</f>
        <v>45082</v>
      </c>
      <c r="D12" s="478" t="s">
        <v>23</v>
      </c>
      <c r="E12" s="477">
        <f>C12+2</f>
        <v>45084</v>
      </c>
      <c r="F12" s="513" t="s">
        <v>198</v>
      </c>
      <c r="G12" s="415" t="s">
        <v>199</v>
      </c>
      <c r="H12" s="261">
        <v>45088</v>
      </c>
      <c r="I12" s="191" t="s">
        <v>41</v>
      </c>
      <c r="J12" s="203">
        <f>H12+16</f>
        <v>45104</v>
      </c>
      <c r="K12" s="206">
        <f>H12+9</f>
        <v>45097</v>
      </c>
      <c r="L12" s="203">
        <f>H12+19</f>
        <v>45107</v>
      </c>
      <c r="M12" s="203">
        <f>H12+22</f>
        <v>45110</v>
      </c>
      <c r="N12" s="359" t="s">
        <v>76</v>
      </c>
      <c r="O12" s="244"/>
      <c r="P12" s="244"/>
    </row>
    <row r="13" spans="1:16" ht="15">
      <c r="A13" s="389"/>
      <c r="B13" s="632"/>
      <c r="C13" s="354"/>
      <c r="D13" s="354"/>
      <c r="E13" s="346"/>
      <c r="F13" s="416" t="s">
        <v>140</v>
      </c>
      <c r="G13" s="417" t="s">
        <v>152</v>
      </c>
      <c r="H13" s="196">
        <f>H9+7</f>
        <v>45098</v>
      </c>
      <c r="I13" s="201">
        <f>H13+12</f>
        <v>45110</v>
      </c>
      <c r="J13" s="201">
        <f>H13+14</f>
        <v>45112</v>
      </c>
      <c r="K13" s="205" t="s">
        <v>41</v>
      </c>
      <c r="L13" s="201">
        <f>H13+17</f>
        <v>45115</v>
      </c>
      <c r="M13" s="201">
        <f>H13+20</f>
        <v>45118</v>
      </c>
      <c r="N13" s="137"/>
      <c r="O13" s="118"/>
      <c r="P13" s="138"/>
    </row>
    <row r="14" spans="1:16" ht="15">
      <c r="A14" s="352" t="str">
        <f>'Persian Gulf via SIN'!A15</f>
        <v>BLANK</v>
      </c>
      <c r="B14" s="619">
        <f>'Persian Gulf via SIN'!B15</f>
        <v>0</v>
      </c>
      <c r="C14" s="391">
        <f>C10+7</f>
        <v>45088</v>
      </c>
      <c r="D14" s="355" t="s">
        <v>22</v>
      </c>
      <c r="E14" s="645">
        <f t="shared" si="0"/>
        <v>45090</v>
      </c>
      <c r="F14" s="418" t="s">
        <v>193</v>
      </c>
      <c r="G14" s="413" t="s">
        <v>148</v>
      </c>
      <c r="H14" s="300">
        <f>H10+7</f>
        <v>45099</v>
      </c>
      <c r="I14" s="301"/>
      <c r="J14" s="301"/>
      <c r="K14" s="302">
        <f>H14+7</f>
        <v>45106</v>
      </c>
      <c r="L14" s="301"/>
      <c r="M14" s="301"/>
      <c r="N14" s="137"/>
      <c r="O14" s="118"/>
      <c r="P14" s="138"/>
    </row>
    <row r="15" spans="1:16" ht="15">
      <c r="A15" s="353" t="str">
        <f>'Persian Gulf via SIN'!A16</f>
        <v>BLANK</v>
      </c>
      <c r="B15" s="620">
        <f>'Persian Gulf via SIN'!B16</f>
        <v>0</v>
      </c>
      <c r="C15" s="356">
        <f>C11+7</f>
        <v>45089</v>
      </c>
      <c r="D15" s="356" t="s">
        <v>23</v>
      </c>
      <c r="E15" s="347">
        <f t="shared" si="0"/>
        <v>45091</v>
      </c>
      <c r="F15" s="419" t="s">
        <v>145</v>
      </c>
      <c r="G15" s="414" t="s">
        <v>196</v>
      </c>
      <c r="H15" s="197">
        <f>H11+7</f>
        <v>45099</v>
      </c>
      <c r="I15" s="202">
        <f>H15+16</f>
        <v>45115</v>
      </c>
      <c r="J15" s="202">
        <f>H15+13</f>
        <v>45112</v>
      </c>
      <c r="K15" s="209" t="s">
        <v>41</v>
      </c>
      <c r="L15" s="202">
        <f>H15+11</f>
        <v>45110</v>
      </c>
      <c r="M15" s="191" t="s">
        <v>41</v>
      </c>
      <c r="N15" s="139"/>
      <c r="O15" s="118"/>
      <c r="P15" s="138"/>
    </row>
    <row r="16" spans="1:16" ht="14.1" customHeight="1">
      <c r="A16" s="479" t="str">
        <f>'Persian Gulf via SIN'!A17</f>
        <v>CSCL LIMA</v>
      </c>
      <c r="B16" s="622" t="str">
        <f>'Persian Gulf via SIN'!B17</f>
        <v>159S</v>
      </c>
      <c r="C16" s="624">
        <f>C12+7</f>
        <v>45089</v>
      </c>
      <c r="D16" s="478" t="s">
        <v>23</v>
      </c>
      <c r="E16" s="477">
        <f>E12+7</f>
        <v>45091</v>
      </c>
      <c r="F16" s="420" t="s">
        <v>139</v>
      </c>
      <c r="G16" s="410" t="s">
        <v>200</v>
      </c>
      <c r="H16" s="261">
        <f>H12+7</f>
        <v>45095</v>
      </c>
      <c r="I16" s="191" t="s">
        <v>41</v>
      </c>
      <c r="J16" s="203">
        <f>H16+16</f>
        <v>45111</v>
      </c>
      <c r="K16" s="206">
        <f>H16+9</f>
        <v>45104</v>
      </c>
      <c r="L16" s="203">
        <f>H16+19</f>
        <v>45114</v>
      </c>
      <c r="M16" s="203">
        <f>H16+22</f>
        <v>45117</v>
      </c>
      <c r="O16" s="118"/>
      <c r="P16" s="138"/>
    </row>
    <row r="17" spans="1:16" ht="15">
      <c r="A17" s="389"/>
      <c r="B17" s="632"/>
      <c r="C17" s="634"/>
      <c r="D17" s="358"/>
      <c r="E17" s="380"/>
      <c r="F17" s="416" t="s">
        <v>89</v>
      </c>
      <c r="G17" s="417"/>
      <c r="H17" s="421"/>
      <c r="I17" s="349">
        <f>H17+12</f>
        <v>12</v>
      </c>
      <c r="J17" s="349">
        <f>H17+14</f>
        <v>14</v>
      </c>
      <c r="K17" s="349"/>
      <c r="L17" s="349">
        <f>H17+17</f>
        <v>17</v>
      </c>
      <c r="M17" s="350">
        <f>H17+20</f>
        <v>20</v>
      </c>
      <c r="O17" s="49"/>
      <c r="P17" s="138"/>
    </row>
    <row r="18" spans="1:16" ht="15">
      <c r="A18" s="352" t="str">
        <f>'Persian Gulf via SIN'!A19</f>
        <v>SAN LORENZO</v>
      </c>
      <c r="B18" s="375" t="str">
        <f>'Persian Gulf via SIN'!B19</f>
        <v>234S</v>
      </c>
      <c r="C18" s="357">
        <f>C14+7</f>
        <v>45095</v>
      </c>
      <c r="D18" s="355" t="s">
        <v>22</v>
      </c>
      <c r="E18" s="379">
        <f t="shared" ref="E18:E19" si="1">C18+2</f>
        <v>45097</v>
      </c>
      <c r="F18" s="418" t="s">
        <v>131</v>
      </c>
      <c r="G18" s="413" t="s">
        <v>194</v>
      </c>
      <c r="H18" s="300">
        <f t="shared" ref="H17:H20" si="2">H14+7</f>
        <v>45106</v>
      </c>
      <c r="I18" s="299"/>
      <c r="J18" s="299"/>
      <c r="K18" s="301">
        <f>H18+7</f>
        <v>45113</v>
      </c>
      <c r="L18" s="299"/>
      <c r="M18" s="348"/>
      <c r="O18" s="49"/>
      <c r="P18" s="138"/>
    </row>
    <row r="19" spans="1:16" ht="15">
      <c r="A19" s="353" t="str">
        <f>'Persian Gulf via SIN'!A20</f>
        <v>BLANK</v>
      </c>
      <c r="B19" s="378">
        <f>'Persian Gulf via SIN'!B20</f>
        <v>0</v>
      </c>
      <c r="C19" s="626">
        <f>C15+7</f>
        <v>45096</v>
      </c>
      <c r="D19" s="356" t="s">
        <v>23</v>
      </c>
      <c r="E19" s="97">
        <f t="shared" si="1"/>
        <v>45098</v>
      </c>
      <c r="F19" s="419" t="s">
        <v>141</v>
      </c>
      <c r="G19" s="414" t="s">
        <v>197</v>
      </c>
      <c r="H19" s="197">
        <f t="shared" si="2"/>
        <v>45106</v>
      </c>
      <c r="I19" s="202">
        <f>H19+16</f>
        <v>45122</v>
      </c>
      <c r="J19" s="202">
        <f>H19+13</f>
        <v>45119</v>
      </c>
      <c r="K19" s="191" t="s">
        <v>41</v>
      </c>
      <c r="L19" s="202">
        <f>H19+11</f>
        <v>45117</v>
      </c>
      <c r="M19" s="342" t="s">
        <v>41</v>
      </c>
      <c r="N19" s="139"/>
      <c r="O19" s="49"/>
    </row>
    <row r="20" spans="1:16" ht="15">
      <c r="A20" s="479" t="str">
        <f>'Persian Gulf via SIN'!A21</f>
        <v>SINAR SUNDA</v>
      </c>
      <c r="B20" s="622" t="str">
        <f>'Persian Gulf via SIN'!B21</f>
        <v>142S</v>
      </c>
      <c r="C20" s="487">
        <f>C16+7</f>
        <v>45096</v>
      </c>
      <c r="D20" s="486" t="s">
        <v>23</v>
      </c>
      <c r="E20" s="485">
        <f>E16+7</f>
        <v>45098</v>
      </c>
      <c r="F20" s="420" t="s">
        <v>137</v>
      </c>
      <c r="G20" s="410" t="s">
        <v>201</v>
      </c>
      <c r="H20" s="261">
        <f t="shared" si="2"/>
        <v>45102</v>
      </c>
      <c r="I20" s="191" t="s">
        <v>41</v>
      </c>
      <c r="J20" s="203">
        <f>H20+16</f>
        <v>45118</v>
      </c>
      <c r="K20" s="203">
        <f>H20+9</f>
        <v>45111</v>
      </c>
      <c r="L20" s="203">
        <f>H20+19</f>
        <v>45121</v>
      </c>
      <c r="M20" s="502">
        <f>H20+22</f>
        <v>45124</v>
      </c>
      <c r="N20" s="140"/>
      <c r="O20" s="49"/>
    </row>
    <row r="21" spans="1:16" ht="15">
      <c r="A21" s="505"/>
      <c r="B21" s="633"/>
      <c r="C21" s="512"/>
      <c r="D21" s="381"/>
      <c r="E21" s="193"/>
      <c r="F21" s="416" t="s">
        <v>89</v>
      </c>
      <c r="G21" s="412"/>
      <c r="H21" s="196"/>
      <c r="I21" s="201">
        <f>H21+12</f>
        <v>12</v>
      </c>
      <c r="J21" s="201">
        <f>H21+14</f>
        <v>14</v>
      </c>
      <c r="K21" s="205" t="s">
        <v>41</v>
      </c>
      <c r="L21" s="201">
        <f>H21+17</f>
        <v>17</v>
      </c>
      <c r="M21" s="201">
        <f>H21+20</f>
        <v>20</v>
      </c>
      <c r="N21" s="137"/>
      <c r="O21" s="49"/>
    </row>
    <row r="22" spans="1:16" ht="15">
      <c r="A22" s="388"/>
      <c r="B22" s="401"/>
      <c r="C22" s="635"/>
      <c r="D22" s="402"/>
      <c r="E22" s="646"/>
      <c r="F22" s="418" t="s">
        <v>193</v>
      </c>
      <c r="G22" s="413" t="s">
        <v>194</v>
      </c>
      <c r="H22" s="300">
        <f>H18+7</f>
        <v>45113</v>
      </c>
      <c r="I22" s="299"/>
      <c r="J22" s="299"/>
      <c r="K22" s="302">
        <f>H22+7</f>
        <v>45120</v>
      </c>
      <c r="L22" s="299"/>
      <c r="M22" s="299"/>
      <c r="N22" s="137"/>
      <c r="O22" s="49"/>
    </row>
    <row r="23" spans="1:16" ht="15">
      <c r="A23" s="352" t="str">
        <f>'Persian Gulf via SIN'!A23</f>
        <v>CAPE FAWLEY</v>
      </c>
      <c r="B23" s="375" t="str">
        <f>'Persian Gulf via SIN'!B23</f>
        <v>100S</v>
      </c>
      <c r="C23" s="357">
        <f>C18+7</f>
        <v>45102</v>
      </c>
      <c r="D23" s="355" t="s">
        <v>22</v>
      </c>
      <c r="E23" s="645">
        <f>C23+2</f>
        <v>45104</v>
      </c>
      <c r="F23" s="647" t="s">
        <v>154</v>
      </c>
      <c r="G23" s="414" t="s">
        <v>155</v>
      </c>
      <c r="H23" s="197">
        <f>H19+7</f>
        <v>45113</v>
      </c>
      <c r="I23" s="202">
        <f>H23+16</f>
        <v>45129</v>
      </c>
      <c r="J23" s="202">
        <f>H23+13</f>
        <v>45126</v>
      </c>
      <c r="K23" s="249" t="s">
        <v>41</v>
      </c>
      <c r="L23" s="202">
        <f>H23+11</f>
        <v>45124</v>
      </c>
      <c r="M23" s="191" t="s">
        <v>41</v>
      </c>
      <c r="N23" s="139"/>
      <c r="O23" s="49"/>
    </row>
    <row r="24" spans="1:16" ht="15">
      <c r="A24" s="483" t="str">
        <f>'Persian Gulf via SIN'!A24</f>
        <v>BLANK</v>
      </c>
      <c r="B24" s="331">
        <f>'Persian Gulf via SIN'!B24</f>
        <v>0</v>
      </c>
      <c r="C24" s="626">
        <f>C19+7</f>
        <v>45103</v>
      </c>
      <c r="D24" s="356" t="s">
        <v>23</v>
      </c>
      <c r="E24" s="503">
        <f>C24+2</f>
        <v>45105</v>
      </c>
      <c r="F24" s="504" t="s">
        <v>156</v>
      </c>
      <c r="G24" s="410" t="s">
        <v>202</v>
      </c>
      <c r="H24" s="261">
        <f t="shared" ref="H24" si="3">H20+7</f>
        <v>45109</v>
      </c>
      <c r="I24" s="191" t="s">
        <v>41</v>
      </c>
      <c r="J24" s="203">
        <f>H24+16</f>
        <v>45125</v>
      </c>
      <c r="K24" s="501">
        <f>H24+9</f>
        <v>45118</v>
      </c>
      <c r="L24" s="203">
        <f>H24+19</f>
        <v>45128</v>
      </c>
      <c r="M24" s="203">
        <f>H24+22</f>
        <v>45131</v>
      </c>
      <c r="N24" s="140"/>
      <c r="O24" s="49"/>
    </row>
    <row r="25" spans="1:16" ht="15">
      <c r="A25" s="479" t="str">
        <f>'Persian Gulf via SIN'!A25</f>
        <v>CSCL LIMA</v>
      </c>
      <c r="B25" s="622" t="str">
        <f>'Persian Gulf via SIN'!B25</f>
        <v>160S</v>
      </c>
      <c r="C25" s="628">
        <f>C20+7</f>
        <v>45103</v>
      </c>
      <c r="D25" s="486" t="s">
        <v>23</v>
      </c>
      <c r="E25" s="486">
        <f>C25+2</f>
        <v>45105</v>
      </c>
      <c r="F25" s="513"/>
      <c r="G25" s="415"/>
      <c r="H25" s="514"/>
      <c r="I25" s="192"/>
      <c r="J25" s="256"/>
      <c r="K25" s="256"/>
      <c r="L25" s="256"/>
      <c r="M25" s="256"/>
      <c r="N25" s="140"/>
      <c r="O25" s="49"/>
    </row>
    <row r="26" spans="1:16" ht="15">
      <c r="A26" s="141"/>
      <c r="B26" s="68"/>
      <c r="C26" s="141"/>
      <c r="D26" s="141"/>
      <c r="E26" s="141"/>
      <c r="F26" s="95"/>
      <c r="G26" s="95"/>
      <c r="H26" s="70"/>
      <c r="I26" s="70"/>
      <c r="M26" s="66" t="s">
        <v>24</v>
      </c>
      <c r="N26" s="110"/>
    </row>
    <row r="27" spans="1:16" ht="15">
      <c r="A27" s="72" t="s">
        <v>25</v>
      </c>
      <c r="B27" s="72"/>
      <c r="D27" s="134"/>
      <c r="E27" s="134"/>
      <c r="F27" s="73"/>
      <c r="G27" s="73"/>
      <c r="H27" s="73"/>
      <c r="I27" s="73"/>
      <c r="J27" s="74"/>
      <c r="M27" s="110"/>
      <c r="N27" s="110"/>
    </row>
    <row r="28" spans="1:16" ht="15">
      <c r="A28" s="56" t="s">
        <v>88</v>
      </c>
      <c r="B28" s="72"/>
      <c r="D28" s="134"/>
      <c r="E28" s="134"/>
      <c r="F28" s="73"/>
      <c r="G28" s="73"/>
      <c r="H28" s="73"/>
      <c r="I28" s="73"/>
      <c r="J28" s="74"/>
      <c r="M28" s="110"/>
      <c r="N28" s="110"/>
    </row>
    <row r="29" spans="1:16" ht="15">
      <c r="A29" s="57" t="s">
        <v>26</v>
      </c>
      <c r="B29" s="75"/>
      <c r="C29" s="187"/>
      <c r="D29" s="180"/>
      <c r="E29" s="180"/>
      <c r="F29" s="78"/>
      <c r="G29" s="78"/>
      <c r="H29" s="79"/>
      <c r="I29" s="79"/>
      <c r="J29" s="74"/>
      <c r="M29" s="110"/>
      <c r="N29" s="110"/>
    </row>
    <row r="30" spans="1:16" ht="14.25" customHeight="1">
      <c r="A30" s="58" t="s">
        <v>27</v>
      </c>
      <c r="B30" s="121"/>
      <c r="C30" s="188"/>
      <c r="D30" s="180"/>
      <c r="E30" s="180"/>
      <c r="F30" s="86"/>
      <c r="G30" s="86"/>
      <c r="H30" s="73"/>
      <c r="I30" s="73"/>
      <c r="J30" s="74"/>
      <c r="M30" s="110"/>
      <c r="N30" s="110"/>
    </row>
    <row r="31" spans="1:16" ht="15">
      <c r="A31" s="83"/>
      <c r="B31" s="84"/>
      <c r="C31" s="85"/>
      <c r="D31" s="183"/>
      <c r="E31" s="180"/>
      <c r="F31" s="86"/>
      <c r="G31" s="86"/>
      <c r="H31" s="73"/>
      <c r="I31" s="73"/>
      <c r="J31" s="74"/>
      <c r="M31" s="110"/>
    </row>
    <row r="32" spans="1:16" ht="15">
      <c r="A32" s="47" t="s">
        <v>68</v>
      </c>
      <c r="B32" s="87"/>
      <c r="C32" s="189"/>
      <c r="D32" s="184"/>
      <c r="E32" s="181"/>
      <c r="F32" s="69"/>
      <c r="G32" s="69"/>
      <c r="H32" s="79"/>
      <c r="I32" s="79"/>
      <c r="J32" s="74"/>
      <c r="M32" s="110"/>
    </row>
    <row r="33" spans="1:13" ht="15">
      <c r="A33" s="47" t="s">
        <v>69</v>
      </c>
      <c r="B33" s="91"/>
      <c r="C33" s="190"/>
      <c r="D33" s="185"/>
      <c r="E33" s="94"/>
      <c r="F33" s="78"/>
      <c r="G33" s="78"/>
      <c r="H33" s="73"/>
      <c r="I33" s="73"/>
      <c r="J33" s="74"/>
      <c r="M33" s="110"/>
    </row>
    <row r="34" spans="1:13">
      <c r="A34" s="95"/>
      <c r="B34" s="95"/>
      <c r="C34" s="110"/>
      <c r="D34" s="110"/>
      <c r="E34" s="110"/>
      <c r="F34" s="95"/>
      <c r="G34" s="95"/>
      <c r="H34" s="110"/>
      <c r="I34" s="110"/>
      <c r="J34" s="124"/>
      <c r="K34" s="110"/>
      <c r="L34" s="110"/>
      <c r="M34" s="110"/>
    </row>
  </sheetData>
  <mergeCells count="7">
    <mergeCell ref="B1:M1"/>
    <mergeCell ref="B2:M2"/>
    <mergeCell ref="A7:B8"/>
    <mergeCell ref="F8:G8"/>
    <mergeCell ref="F7:G7"/>
    <mergeCell ref="I7:M7"/>
    <mergeCell ref="C7:D7"/>
  </mergeCells>
  <hyperlinks>
    <hyperlink ref="A6" location="MENU!A1" display="BACK TO MENU" xr:uid="{00000000-0004-0000-03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3"/>
  <sheetViews>
    <sheetView showGridLines="0" tabSelected="1" zoomScale="80" zoomScaleNormal="80" workbookViewId="0">
      <selection activeCell="P28" sqref="P28"/>
    </sheetView>
  </sheetViews>
  <sheetFormatPr defaultColWidth="8" defaultRowHeight="14.25"/>
  <cols>
    <col min="1" max="1" width="20.25" style="148" customWidth="1"/>
    <col min="2" max="2" width="9.5" style="157" customWidth="1"/>
    <col min="3" max="3" width="9.125" style="158" customWidth="1"/>
    <col min="4" max="4" width="5.625" style="158" customWidth="1"/>
    <col min="5" max="5" width="8.625" style="158" customWidth="1"/>
    <col min="6" max="6" width="19.125" style="74" customWidth="1"/>
    <col min="7" max="7" width="9.5" style="148" customWidth="1"/>
    <col min="8" max="8" width="8.625" style="151" customWidth="1"/>
    <col min="9" max="9" width="12.625" style="74" customWidth="1"/>
    <col min="10" max="10" width="13.25" style="151" customWidth="1"/>
    <col min="11" max="11" width="15.125" style="151" customWidth="1"/>
    <col min="12" max="12" width="14.625" style="74" customWidth="1"/>
    <col min="13" max="13" width="13" style="74" customWidth="1"/>
    <col min="14" max="14" width="4.625" style="148" bestFit="1" customWidth="1"/>
    <col min="15" max="16384" width="8" style="74"/>
  </cols>
  <sheetData>
    <row r="1" spans="1:19" ht="18">
      <c r="A1" s="170"/>
      <c r="B1" s="545" t="s">
        <v>0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170"/>
    </row>
    <row r="2" spans="1:19" ht="18">
      <c r="A2" s="170"/>
      <c r="B2" s="565" t="s">
        <v>57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170"/>
    </row>
    <row r="3" spans="1:19" ht="15">
      <c r="A3" s="144"/>
      <c r="B3" s="145"/>
      <c r="C3" s="146"/>
      <c r="D3" s="146"/>
      <c r="E3" s="146"/>
      <c r="F3" s="147"/>
      <c r="G3" s="270"/>
      <c r="H3" s="147"/>
      <c r="J3" s="147"/>
      <c r="K3" s="147"/>
    </row>
    <row r="4" spans="1:19" ht="15">
      <c r="B4" s="145"/>
      <c r="C4" s="568"/>
      <c r="D4" s="568"/>
      <c r="E4" s="568"/>
      <c r="F4" s="568"/>
      <c r="G4" s="568"/>
      <c r="H4" s="568"/>
      <c r="I4" s="568"/>
      <c r="J4" s="568"/>
      <c r="K4" s="149"/>
    </row>
    <row r="5" spans="1:19" ht="21.75" customHeight="1">
      <c r="A5" s="74"/>
      <c r="B5" s="145"/>
      <c r="C5" s="150"/>
      <c r="D5" s="150"/>
      <c r="E5" s="150"/>
      <c r="L5" s="152"/>
      <c r="M5" s="153"/>
    </row>
    <row r="6" spans="1:19" ht="21.75" customHeight="1">
      <c r="A6" s="162" t="s">
        <v>10</v>
      </c>
      <c r="B6" s="145"/>
      <c r="C6" s="150"/>
      <c r="D6" s="150"/>
      <c r="E6" s="150"/>
      <c r="L6" s="152"/>
      <c r="M6" s="153"/>
    </row>
    <row r="7" spans="1:19" ht="29.25" customHeight="1">
      <c r="A7" s="550" t="s">
        <v>30</v>
      </c>
      <c r="B7" s="554"/>
      <c r="C7" s="636" t="s">
        <v>161</v>
      </c>
      <c r="D7" s="637"/>
      <c r="E7" s="215" t="s">
        <v>12</v>
      </c>
      <c r="F7" s="566" t="s">
        <v>13</v>
      </c>
      <c r="G7" s="567"/>
      <c r="H7" s="247" t="s">
        <v>85</v>
      </c>
      <c r="I7" s="566" t="s">
        <v>12</v>
      </c>
      <c r="J7" s="567"/>
      <c r="K7" s="567"/>
      <c r="L7" s="567"/>
      <c r="M7" s="569"/>
    </row>
    <row r="8" spans="1:19" ht="15">
      <c r="A8" s="552"/>
      <c r="B8" s="560"/>
      <c r="C8" s="214" t="s">
        <v>14</v>
      </c>
      <c r="D8" s="213"/>
      <c r="E8" s="216" t="s">
        <v>15</v>
      </c>
      <c r="F8" s="566" t="s">
        <v>16</v>
      </c>
      <c r="G8" s="567"/>
      <c r="H8" s="227" t="s">
        <v>12</v>
      </c>
      <c r="I8" s="235" t="s">
        <v>58</v>
      </c>
      <c r="J8" s="234" t="s">
        <v>59</v>
      </c>
      <c r="K8" s="235" t="s">
        <v>60</v>
      </c>
      <c r="L8" s="235" t="s">
        <v>61</v>
      </c>
      <c r="M8" s="237" t="s">
        <v>62</v>
      </c>
    </row>
    <row r="9" spans="1:19" ht="15" customHeight="1">
      <c r="A9" s="389"/>
      <c r="B9" s="632"/>
      <c r="C9" s="358"/>
      <c r="D9" s="354"/>
      <c r="E9" s="345"/>
      <c r="F9" s="267"/>
      <c r="G9" s="273"/>
      <c r="H9" s="228"/>
      <c r="I9" s="228"/>
      <c r="J9" s="231"/>
      <c r="K9" s="228"/>
      <c r="L9" s="228"/>
      <c r="M9" s="238"/>
      <c r="N9" s="225"/>
    </row>
    <row r="10" spans="1:19" ht="15" customHeight="1">
      <c r="A10" s="352" t="str">
        <f>'Persian Gulf via SIN'!A11</f>
        <v>SAN LORENZO</v>
      </c>
      <c r="B10" s="375" t="str">
        <f>'Persian Gulf via SIN'!B11</f>
        <v>233S</v>
      </c>
      <c r="C10" s="355">
        <f>'Persian Gulf via SIN'!C11</f>
        <v>45081</v>
      </c>
      <c r="D10" s="355" t="s">
        <v>22</v>
      </c>
      <c r="E10" s="376">
        <f t="shared" ref="E10:E15" si="0">C10+2</f>
        <v>45083</v>
      </c>
      <c r="F10" s="648" t="s">
        <v>203</v>
      </c>
      <c r="G10" s="271">
        <v>175</v>
      </c>
      <c r="H10" s="229">
        <v>45093</v>
      </c>
      <c r="I10" s="229">
        <f>H10+15</f>
        <v>45108</v>
      </c>
      <c r="J10" s="232">
        <f>H10+19</f>
        <v>45112</v>
      </c>
      <c r="K10" s="229">
        <f>H10+20</f>
        <v>45113</v>
      </c>
      <c r="L10" s="229">
        <f>H10+22</f>
        <v>45115</v>
      </c>
      <c r="M10" s="239">
        <f>H10+23</f>
        <v>45116</v>
      </c>
      <c r="N10" s="225" t="s">
        <v>78</v>
      </c>
      <c r="O10" s="243"/>
      <c r="P10" s="243"/>
      <c r="R10" s="243"/>
      <c r="S10" s="243"/>
    </row>
    <row r="11" spans="1:19" ht="15" customHeight="1">
      <c r="A11" s="353" t="str">
        <f>'Persian Gulf via SIN'!A12</f>
        <v>BLANK</v>
      </c>
      <c r="B11" s="378">
        <f>'Persian Gulf via SIN'!B12</f>
        <v>0</v>
      </c>
      <c r="C11" s="623">
        <f>'Persian Gulf via SIN'!C12</f>
        <v>45082</v>
      </c>
      <c r="D11" s="356" t="s">
        <v>23</v>
      </c>
      <c r="E11" s="374">
        <f t="shared" si="0"/>
        <v>45084</v>
      </c>
      <c r="F11" s="287"/>
      <c r="G11" s="271"/>
      <c r="H11" s="229"/>
      <c r="I11" s="229"/>
      <c r="J11" s="232"/>
      <c r="K11" s="229"/>
      <c r="L11" s="229"/>
      <c r="M11" s="239"/>
      <c r="N11" s="225"/>
      <c r="O11" s="243"/>
      <c r="P11" s="243"/>
      <c r="R11" s="243"/>
      <c r="S11" s="243"/>
    </row>
    <row r="12" spans="1:19" ht="15" customHeight="1">
      <c r="A12" s="474" t="str">
        <f>'Persian Gulf via SIN'!A13</f>
        <v>SINAR SUNDA</v>
      </c>
      <c r="B12" s="475" t="str">
        <f>'Persian Gulf via SIN'!B13</f>
        <v>141S</v>
      </c>
      <c r="C12" s="624">
        <f>'Persian Gulf via SIN'!C13</f>
        <v>45082</v>
      </c>
      <c r="D12" s="478" t="s">
        <v>23</v>
      </c>
      <c r="E12" s="477">
        <f>C12+2</f>
        <v>45084</v>
      </c>
      <c r="F12" s="269"/>
      <c r="G12" s="272"/>
      <c r="H12" s="230"/>
      <c r="I12" s="236"/>
      <c r="J12" s="233"/>
      <c r="K12" s="230"/>
      <c r="L12" s="236"/>
      <c r="M12" s="240"/>
      <c r="N12" s="225"/>
    </row>
    <row r="13" spans="1:19" ht="15" customHeight="1">
      <c r="A13" s="389"/>
      <c r="B13" s="632"/>
      <c r="C13" s="354"/>
      <c r="D13" s="354"/>
      <c r="E13" s="346"/>
      <c r="F13" s="267"/>
      <c r="G13" s="273"/>
      <c r="H13" s="228"/>
      <c r="I13" s="228"/>
      <c r="J13" s="231"/>
      <c r="K13" s="228"/>
      <c r="L13" s="228"/>
      <c r="M13" s="238"/>
      <c r="N13" s="225"/>
    </row>
    <row r="14" spans="1:19" ht="15" customHeight="1">
      <c r="A14" s="352" t="str">
        <f>'Persian Gulf via SIN'!A15</f>
        <v>BLANK</v>
      </c>
      <c r="B14" s="619">
        <f>'Persian Gulf via SIN'!B15</f>
        <v>0</v>
      </c>
      <c r="C14" s="391">
        <f>C10+7</f>
        <v>45088</v>
      </c>
      <c r="D14" s="355" t="s">
        <v>22</v>
      </c>
      <c r="E14" s="319">
        <f t="shared" si="0"/>
        <v>45090</v>
      </c>
      <c r="F14" s="268" t="s">
        <v>204</v>
      </c>
      <c r="G14" s="282" t="s">
        <v>205</v>
      </c>
      <c r="H14" s="229">
        <f>H10+7</f>
        <v>45100</v>
      </c>
      <c r="I14" s="229">
        <f>H14+15</f>
        <v>45115</v>
      </c>
      <c r="J14" s="232">
        <f>H14+19</f>
        <v>45119</v>
      </c>
      <c r="K14" s="229">
        <f>H14+20</f>
        <v>45120</v>
      </c>
      <c r="L14" s="229">
        <f>H14+22</f>
        <v>45122</v>
      </c>
      <c r="M14" s="239">
        <f>H14+23</f>
        <v>45123</v>
      </c>
      <c r="N14" s="225"/>
    </row>
    <row r="15" spans="1:19" ht="15" customHeight="1">
      <c r="A15" s="353" t="str">
        <f>'Persian Gulf via SIN'!A16</f>
        <v>BLANK</v>
      </c>
      <c r="B15" s="620">
        <f>'Persian Gulf via SIN'!B16</f>
        <v>0</v>
      </c>
      <c r="C15" s="356">
        <f>C11+7</f>
        <v>45089</v>
      </c>
      <c r="D15" s="356" t="s">
        <v>23</v>
      </c>
      <c r="E15" s="347">
        <f t="shared" si="0"/>
        <v>45091</v>
      </c>
      <c r="F15" s="268"/>
      <c r="G15" s="271"/>
      <c r="H15" s="229"/>
      <c r="I15" s="229"/>
      <c r="J15" s="232"/>
      <c r="K15" s="229"/>
      <c r="L15" s="229"/>
      <c r="M15" s="239"/>
      <c r="N15" s="225"/>
    </row>
    <row r="16" spans="1:19" ht="15" customHeight="1">
      <c r="A16" s="479" t="str">
        <f>'Persian Gulf via SIN'!A17</f>
        <v>CSCL LIMA</v>
      </c>
      <c r="B16" s="622" t="str">
        <f>'Persian Gulf via SIN'!B17</f>
        <v>159S</v>
      </c>
      <c r="C16" s="624">
        <f>C12+7</f>
        <v>45089</v>
      </c>
      <c r="D16" s="478" t="s">
        <v>23</v>
      </c>
      <c r="E16" s="477">
        <f>E12+7</f>
        <v>45091</v>
      </c>
      <c r="F16" s="269"/>
      <c r="G16" s="272"/>
      <c r="H16" s="230"/>
      <c r="I16" s="236"/>
      <c r="J16" s="233"/>
      <c r="K16" s="230"/>
      <c r="L16" s="236"/>
      <c r="M16" s="240"/>
      <c r="N16" s="225"/>
    </row>
    <row r="17" spans="1:14" ht="15" customHeight="1">
      <c r="A17" s="389"/>
      <c r="B17" s="632"/>
      <c r="C17" s="634"/>
      <c r="D17" s="358"/>
      <c r="E17" s="380"/>
      <c r="F17" s="267"/>
      <c r="G17" s="273"/>
      <c r="H17" s="228"/>
      <c r="I17" s="228"/>
      <c r="J17" s="228"/>
      <c r="K17" s="228"/>
      <c r="L17" s="228"/>
      <c r="M17" s="228"/>
      <c r="N17" s="225"/>
    </row>
    <row r="18" spans="1:14" ht="15" customHeight="1">
      <c r="A18" s="352" t="str">
        <f>'Persian Gulf via SIN'!A19</f>
        <v>SAN LORENZO</v>
      </c>
      <c r="B18" s="375" t="str">
        <f>'Persian Gulf via SIN'!B19</f>
        <v>234S</v>
      </c>
      <c r="C18" s="357">
        <f>C14+7</f>
        <v>45095</v>
      </c>
      <c r="D18" s="355" t="s">
        <v>22</v>
      </c>
      <c r="E18" s="379">
        <f t="shared" ref="E18:E19" si="1">C18+2</f>
        <v>45097</v>
      </c>
      <c r="F18" s="648" t="s">
        <v>206</v>
      </c>
      <c r="G18" s="271">
        <v>221</v>
      </c>
      <c r="H18" s="229">
        <f>H14+7</f>
        <v>45107</v>
      </c>
      <c r="I18" s="229">
        <f>H18+15</f>
        <v>45122</v>
      </c>
      <c r="J18" s="229">
        <f>H18+19</f>
        <v>45126</v>
      </c>
      <c r="K18" s="229">
        <f>H18+20</f>
        <v>45127</v>
      </c>
      <c r="L18" s="229">
        <f>H18+22</f>
        <v>45129</v>
      </c>
      <c r="M18" s="229">
        <f>H18+23</f>
        <v>45130</v>
      </c>
      <c r="N18" s="225"/>
    </row>
    <row r="19" spans="1:14" ht="15" customHeight="1">
      <c r="A19" s="353" t="str">
        <f>'Persian Gulf via SIN'!A20</f>
        <v>BLANK</v>
      </c>
      <c r="B19" s="378">
        <f>'Persian Gulf via SIN'!B20</f>
        <v>0</v>
      </c>
      <c r="C19" s="626">
        <f>C15+7</f>
        <v>45096</v>
      </c>
      <c r="D19" s="356" t="s">
        <v>23</v>
      </c>
      <c r="E19" s="97">
        <f t="shared" si="1"/>
        <v>45098</v>
      </c>
      <c r="F19" s="365"/>
      <c r="G19" s="366"/>
      <c r="H19" s="368"/>
      <c r="I19" s="370"/>
      <c r="J19" s="368"/>
      <c r="K19" s="368"/>
      <c r="L19" s="370"/>
      <c r="M19" s="370"/>
      <c r="N19" s="225"/>
    </row>
    <row r="20" spans="1:14" ht="15" customHeight="1">
      <c r="A20" s="479" t="str">
        <f>'Persian Gulf via SIN'!A21</f>
        <v>SINAR SUNDA</v>
      </c>
      <c r="B20" s="622" t="str">
        <f>'Persian Gulf via SIN'!B21</f>
        <v>142S</v>
      </c>
      <c r="C20" s="487">
        <f>C16+7</f>
        <v>45096</v>
      </c>
      <c r="D20" s="486" t="s">
        <v>23</v>
      </c>
      <c r="E20" s="485">
        <f>E16+7</f>
        <v>45098</v>
      </c>
      <c r="F20" s="360"/>
      <c r="G20" s="367"/>
      <c r="H20" s="369"/>
      <c r="I20" s="371"/>
      <c r="J20" s="369"/>
      <c r="K20" s="369"/>
      <c r="L20" s="371"/>
      <c r="M20" s="371"/>
      <c r="N20" s="225"/>
    </row>
    <row r="21" spans="1:14" ht="15" customHeight="1">
      <c r="A21" s="389"/>
      <c r="B21" s="632"/>
      <c r="C21" s="638"/>
      <c r="D21" s="354"/>
      <c r="E21" s="186"/>
      <c r="F21" s="361"/>
      <c r="G21" s="362"/>
      <c r="H21" s="363"/>
      <c r="I21" s="363"/>
      <c r="J21" s="364"/>
      <c r="K21" s="363"/>
      <c r="L21" s="363"/>
      <c r="M21" s="228"/>
      <c r="N21" s="226"/>
    </row>
    <row r="22" spans="1:14" ht="15" customHeight="1">
      <c r="A22" s="352" t="str">
        <f>'Persian Gulf via SIN'!A23</f>
        <v>CAPE FAWLEY</v>
      </c>
      <c r="B22" s="375" t="str">
        <f>'Persian Gulf via SIN'!B23</f>
        <v>100S</v>
      </c>
      <c r="C22" s="357">
        <f>C18+7</f>
        <v>45102</v>
      </c>
      <c r="D22" s="355" t="s">
        <v>22</v>
      </c>
      <c r="E22" s="379">
        <f>C22+2</f>
        <v>45104</v>
      </c>
      <c r="F22" s="268" t="s">
        <v>142</v>
      </c>
      <c r="G22" s="282">
        <v>230</v>
      </c>
      <c r="H22" s="229">
        <f>H18+7</f>
        <v>45114</v>
      </c>
      <c r="I22" s="229">
        <f>H22+15</f>
        <v>45129</v>
      </c>
      <c r="J22" s="232">
        <f>H22+19</f>
        <v>45133</v>
      </c>
      <c r="K22" s="229">
        <f>H22+20</f>
        <v>45134</v>
      </c>
      <c r="L22" s="229">
        <f>H22+22</f>
        <v>45136</v>
      </c>
      <c r="M22" s="229">
        <f>H22+23</f>
        <v>45137</v>
      </c>
      <c r="N22" s="225"/>
    </row>
    <row r="23" spans="1:14" ht="15">
      <c r="A23" s="483" t="str">
        <f>'Persian Gulf via SIN'!A24</f>
        <v>BLANK</v>
      </c>
      <c r="B23" s="331">
        <f>'Persian Gulf via SIN'!B24</f>
        <v>0</v>
      </c>
      <c r="C23" s="626">
        <f>C19+7</f>
        <v>45103</v>
      </c>
      <c r="D23" s="356" t="s">
        <v>23</v>
      </c>
      <c r="E23" s="97">
        <f>C23+2</f>
        <v>45105</v>
      </c>
      <c r="F23" s="365"/>
      <c r="G23" s="366"/>
      <c r="H23" s="368"/>
      <c r="I23" s="370"/>
      <c r="J23" s="471"/>
      <c r="K23" s="368"/>
      <c r="L23" s="370"/>
      <c r="M23" s="370"/>
    </row>
    <row r="24" spans="1:14" ht="15">
      <c r="A24" s="479" t="str">
        <f>'Persian Gulf via SIN'!A25</f>
        <v>CSCL LIMA</v>
      </c>
      <c r="B24" s="622" t="str">
        <f>'Persian Gulf via SIN'!B25</f>
        <v>160S</v>
      </c>
      <c r="C24" s="628">
        <f>C20+7</f>
        <v>45103</v>
      </c>
      <c r="D24" s="486" t="s">
        <v>23</v>
      </c>
      <c r="E24" s="486">
        <f>C24+2</f>
        <v>45105</v>
      </c>
      <c r="F24" s="269"/>
      <c r="G24" s="272"/>
      <c r="H24" s="230"/>
      <c r="I24" s="236"/>
      <c r="J24" s="230"/>
      <c r="K24" s="471"/>
      <c r="L24" s="515"/>
      <c r="M24" s="236"/>
    </row>
    <row r="25" spans="1:14" ht="15">
      <c r="A25" s="372"/>
      <c r="B25" s="331"/>
      <c r="C25" s="332"/>
      <c r="D25" s="468"/>
      <c r="E25" s="97"/>
      <c r="F25" s="469"/>
      <c r="G25" s="470"/>
      <c r="H25" s="471"/>
      <c r="I25" s="472"/>
      <c r="J25" s="471"/>
      <c r="K25" s="517"/>
      <c r="L25" s="472"/>
      <c r="M25" s="472"/>
    </row>
    <row r="26" spans="1:14">
      <c r="F26" s="95"/>
      <c r="G26" s="274"/>
      <c r="H26" s="154"/>
      <c r="I26" s="66"/>
      <c r="J26" s="154"/>
      <c r="K26" s="154"/>
      <c r="L26" s="154"/>
      <c r="M26" s="66" t="s">
        <v>24</v>
      </c>
    </row>
    <row r="27" spans="1:14" ht="15">
      <c r="A27" s="72" t="s">
        <v>25</v>
      </c>
      <c r="B27" s="72"/>
      <c r="C27" s="67"/>
      <c r="D27" s="70"/>
      <c r="E27" s="70"/>
      <c r="F27" s="73"/>
      <c r="G27" s="166"/>
      <c r="H27" s="73"/>
      <c r="J27" s="73"/>
      <c r="K27" s="74"/>
      <c r="L27" s="110"/>
    </row>
    <row r="28" spans="1:14" ht="15">
      <c r="A28" s="56" t="s">
        <v>88</v>
      </c>
      <c r="B28" s="72"/>
      <c r="C28" s="67"/>
      <c r="D28" s="70"/>
      <c r="E28" s="70"/>
      <c r="F28" s="73"/>
      <c r="G28" s="166"/>
      <c r="H28" s="73"/>
      <c r="J28" s="73"/>
      <c r="K28" s="74"/>
      <c r="L28" s="110"/>
    </row>
    <row r="29" spans="1:14" ht="15">
      <c r="A29" s="57" t="s">
        <v>26</v>
      </c>
      <c r="B29" s="155"/>
      <c r="C29" s="122"/>
      <c r="D29" s="77"/>
      <c r="E29" s="77"/>
      <c r="F29" s="156"/>
      <c r="G29" s="275"/>
      <c r="H29" s="73"/>
      <c r="J29" s="73"/>
      <c r="K29" s="74"/>
      <c r="L29" s="110"/>
    </row>
    <row r="30" spans="1:14" ht="15">
      <c r="A30" s="58" t="s">
        <v>27</v>
      </c>
      <c r="B30" s="84"/>
      <c r="C30" s="85"/>
      <c r="D30" s="77"/>
      <c r="E30" s="77"/>
      <c r="F30" s="86"/>
      <c r="G30" s="168"/>
      <c r="H30" s="73"/>
      <c r="J30" s="73"/>
      <c r="K30" s="74"/>
      <c r="L30" s="110"/>
    </row>
    <row r="31" spans="1:14" ht="15">
      <c r="A31" s="83"/>
      <c r="B31" s="84"/>
      <c r="C31" s="85"/>
      <c r="D31" s="77"/>
      <c r="E31" s="77"/>
      <c r="F31" s="86"/>
      <c r="G31" s="168"/>
      <c r="H31" s="73"/>
      <c r="J31" s="73"/>
      <c r="K31" s="74"/>
      <c r="L31" s="110"/>
    </row>
    <row r="32" spans="1:14" ht="15">
      <c r="A32" s="47" t="s">
        <v>68</v>
      </c>
      <c r="B32" s="87"/>
      <c r="C32" s="88"/>
      <c r="D32" s="89"/>
      <c r="E32" s="90"/>
      <c r="F32" s="69"/>
      <c r="G32" s="169"/>
      <c r="H32" s="79"/>
      <c r="J32" s="79"/>
      <c r="K32" s="74"/>
      <c r="L32" s="110"/>
    </row>
    <row r="33" spans="1:12" ht="15">
      <c r="A33" s="47" t="s">
        <v>69</v>
      </c>
      <c r="B33" s="91"/>
      <c r="C33" s="92"/>
      <c r="D33" s="93"/>
      <c r="E33" s="94"/>
      <c r="F33" s="78"/>
      <c r="G33" s="167"/>
      <c r="H33" s="73"/>
      <c r="J33" s="73"/>
      <c r="K33" s="74"/>
      <c r="L33" s="110"/>
    </row>
  </sheetData>
  <mergeCells count="8">
    <mergeCell ref="B1:M1"/>
    <mergeCell ref="B2:M2"/>
    <mergeCell ref="F8:G8"/>
    <mergeCell ref="A7:B8"/>
    <mergeCell ref="C4:J4"/>
    <mergeCell ref="F7:G7"/>
    <mergeCell ref="I7:M7"/>
    <mergeCell ref="C7:D7"/>
  </mergeCells>
  <hyperlinks>
    <hyperlink ref="A6" location="MENU!A1" display="BACK TO MENU" xr:uid="{00000000-0004-0000-05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0"/>
  <sheetViews>
    <sheetView showGridLines="0" zoomScale="80" zoomScaleNormal="80" workbookViewId="0">
      <selection activeCell="S35" sqref="S35"/>
    </sheetView>
  </sheetViews>
  <sheetFormatPr defaultColWidth="8" defaultRowHeight="14.25"/>
  <cols>
    <col min="1" max="1" width="22.375" style="95" customWidth="1"/>
    <col min="2" max="2" width="11.125" style="95" customWidth="1"/>
    <col min="3" max="4" width="6.625" style="95" customWidth="1"/>
    <col min="5" max="5" width="5.25" style="95" customWidth="1"/>
    <col min="6" max="6" width="8.75" style="95" customWidth="1"/>
    <col min="7" max="7" width="30.75" style="95" customWidth="1"/>
    <col min="8" max="8" width="11.125" style="110" bestFit="1" customWidth="1"/>
    <col min="9" max="9" width="18.125" style="110" bestFit="1" customWidth="1"/>
    <col min="10" max="10" width="10.5" style="110" customWidth="1"/>
    <col min="11" max="11" width="25.125" style="124" customWidth="1"/>
    <col min="12" max="12" width="6.125" style="110" bestFit="1" customWidth="1"/>
    <col min="13" max="13" width="5" style="110" bestFit="1" customWidth="1"/>
    <col min="14" max="14" width="7.25" style="110" bestFit="1" customWidth="1"/>
    <col min="15" max="15" width="4.625" style="110" bestFit="1" customWidth="1"/>
    <col min="16" max="16" width="3.125" style="110" bestFit="1" customWidth="1"/>
    <col min="17" max="17" width="17" style="95" customWidth="1"/>
    <col min="18" max="16384" width="8" style="95"/>
  </cols>
  <sheetData>
    <row r="1" spans="1:17" ht="18">
      <c r="A1" s="173"/>
      <c r="B1" s="527" t="s">
        <v>0</v>
      </c>
      <c r="C1" s="527"/>
      <c r="D1" s="527"/>
      <c r="E1" s="527"/>
      <c r="F1" s="527"/>
      <c r="G1" s="527"/>
      <c r="H1" s="527"/>
      <c r="I1" s="527"/>
      <c r="J1" s="527"/>
      <c r="K1" s="527"/>
      <c r="L1" s="173"/>
      <c r="M1" s="173"/>
      <c r="N1" s="173"/>
      <c r="O1" s="173"/>
      <c r="P1" s="173"/>
      <c r="Q1" s="103"/>
    </row>
    <row r="2" spans="1:17" ht="15" customHeight="1">
      <c r="A2" s="172"/>
      <c r="B2" s="592" t="s">
        <v>79</v>
      </c>
      <c r="C2" s="592"/>
      <c r="D2" s="592"/>
      <c r="E2" s="592"/>
      <c r="F2" s="592"/>
      <c r="G2" s="592"/>
      <c r="H2" s="592"/>
      <c r="I2" s="592"/>
      <c r="J2" s="592"/>
      <c r="K2" s="592"/>
      <c r="L2" s="172"/>
      <c r="M2" s="172"/>
      <c r="N2" s="172"/>
      <c r="O2" s="172"/>
      <c r="P2" s="172"/>
      <c r="Q2" s="103"/>
    </row>
    <row r="3" spans="1:17" ht="15">
      <c r="A3" s="17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104"/>
    </row>
    <row r="4" spans="1:17" ht="15">
      <c r="A4" s="175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104"/>
    </row>
    <row r="5" spans="1:17" ht="18" customHeight="1">
      <c r="H5" s="95"/>
      <c r="I5" s="95"/>
      <c r="J5" s="95"/>
      <c r="K5" s="95"/>
      <c r="L5" s="95"/>
      <c r="M5" s="95"/>
      <c r="N5" s="95"/>
      <c r="O5" s="95"/>
      <c r="P5" s="105"/>
    </row>
    <row r="6" spans="1:17" ht="15">
      <c r="A6" s="160" t="s">
        <v>10</v>
      </c>
      <c r="B6" s="106"/>
      <c r="C6" s="106"/>
      <c r="D6" s="106"/>
      <c r="E6" s="106"/>
      <c r="F6" s="106"/>
      <c r="G6" s="106"/>
      <c r="H6" s="107"/>
      <c r="I6" s="108"/>
      <c r="J6" s="108"/>
      <c r="K6" s="109"/>
      <c r="L6" s="108"/>
      <c r="M6" s="108"/>
      <c r="O6" s="111"/>
      <c r="P6" s="246"/>
    </row>
    <row r="7" spans="1:17" ht="15" customHeight="1">
      <c r="A7" s="574" t="s">
        <v>130</v>
      </c>
      <c r="B7" s="575"/>
      <c r="C7" s="585" t="s">
        <v>31</v>
      </c>
      <c r="D7" s="585"/>
      <c r="E7" s="585"/>
      <c r="F7" s="288" t="s">
        <v>12</v>
      </c>
      <c r="G7" s="534" t="s">
        <v>13</v>
      </c>
      <c r="H7" s="580"/>
      <c r="I7" s="248" t="s">
        <v>42</v>
      </c>
      <c r="J7" s="580" t="s">
        <v>43</v>
      </c>
      <c r="K7" s="535"/>
      <c r="L7" s="117"/>
      <c r="M7" s="117"/>
      <c r="N7" s="117"/>
      <c r="O7" s="117"/>
      <c r="P7" s="117"/>
      <c r="Q7" s="101"/>
    </row>
    <row r="8" spans="1:17" ht="15" customHeight="1">
      <c r="A8" s="576"/>
      <c r="B8" s="577"/>
      <c r="C8" s="586" t="s">
        <v>14</v>
      </c>
      <c r="D8" s="587"/>
      <c r="E8" s="588"/>
      <c r="F8" s="540" t="s">
        <v>44</v>
      </c>
      <c r="G8" s="536" t="s">
        <v>32</v>
      </c>
      <c r="H8" s="540"/>
      <c r="I8" s="582" t="s">
        <v>12</v>
      </c>
      <c r="J8" s="211" t="s">
        <v>34</v>
      </c>
      <c r="K8" s="583" t="s">
        <v>45</v>
      </c>
      <c r="L8" s="570"/>
      <c r="M8" s="102"/>
      <c r="N8" s="102"/>
      <c r="O8" s="102"/>
      <c r="P8" s="102"/>
      <c r="Q8" s="101"/>
    </row>
    <row r="9" spans="1:17" ht="15">
      <c r="A9" s="576"/>
      <c r="B9" s="577"/>
      <c r="C9" s="589"/>
      <c r="D9" s="590"/>
      <c r="E9" s="591"/>
      <c r="F9" s="540"/>
      <c r="G9" s="538"/>
      <c r="H9" s="581"/>
      <c r="I9" s="582"/>
      <c r="J9" s="212" t="s">
        <v>39</v>
      </c>
      <c r="K9" s="584"/>
      <c r="L9" s="571"/>
      <c r="M9" s="102"/>
      <c r="N9" s="102"/>
      <c r="O9" s="102"/>
      <c r="P9" s="102"/>
      <c r="Q9" s="101"/>
    </row>
    <row r="10" spans="1:17" ht="15.75">
      <c r="A10" s="456" t="s">
        <v>143</v>
      </c>
      <c r="B10" s="456" t="s">
        <v>207</v>
      </c>
      <c r="C10" s="572">
        <v>45083</v>
      </c>
      <c r="D10" s="573"/>
      <c r="E10" s="457" t="s">
        <v>22</v>
      </c>
      <c r="F10" s="457">
        <f>C10+4</f>
        <v>45087</v>
      </c>
      <c r="G10" s="654" t="s">
        <v>89</v>
      </c>
      <c r="H10" s="459"/>
      <c r="I10" s="460"/>
      <c r="J10" s="460">
        <f>I10+8</f>
        <v>8</v>
      </c>
      <c r="K10" s="460">
        <f>I10+11</f>
        <v>11</v>
      </c>
      <c r="L10" s="461" t="s">
        <v>87</v>
      </c>
      <c r="M10" s="462"/>
      <c r="N10" s="394"/>
      <c r="O10" s="462"/>
      <c r="P10" s="463"/>
      <c r="Q10" s="464"/>
    </row>
    <row r="11" spans="1:17" ht="15">
      <c r="A11" s="456" t="s">
        <v>132</v>
      </c>
      <c r="B11" s="456" t="s">
        <v>208</v>
      </c>
      <c r="C11" s="572">
        <f>C10+7</f>
        <v>45090</v>
      </c>
      <c r="D11" s="573"/>
      <c r="E11" s="457" t="s">
        <v>22</v>
      </c>
      <c r="F11" s="457">
        <f>F10+7</f>
        <v>45094</v>
      </c>
      <c r="G11" s="458" t="s">
        <v>211</v>
      </c>
      <c r="H11" s="459" t="s">
        <v>212</v>
      </c>
      <c r="I11" s="465">
        <v>45094</v>
      </c>
      <c r="J11" s="465">
        <f>I11+8</f>
        <v>45102</v>
      </c>
      <c r="K11" s="465">
        <f>I11+11</f>
        <v>45105</v>
      </c>
      <c r="L11" s="466"/>
      <c r="M11" s="394"/>
      <c r="N11" s="394"/>
      <c r="O11" s="394"/>
      <c r="P11" s="463"/>
      <c r="Q11" s="464"/>
    </row>
    <row r="12" spans="1:17" ht="13.15" customHeight="1">
      <c r="A12" s="456" t="s">
        <v>143</v>
      </c>
      <c r="B12" s="525" t="s">
        <v>209</v>
      </c>
      <c r="C12" s="572">
        <f>C11+7</f>
        <v>45097</v>
      </c>
      <c r="D12" s="573"/>
      <c r="E12" s="457" t="s">
        <v>22</v>
      </c>
      <c r="F12" s="457">
        <f>F11+7</f>
        <v>45101</v>
      </c>
      <c r="G12" s="654" t="s">
        <v>89</v>
      </c>
      <c r="H12" s="518"/>
      <c r="I12" s="465"/>
      <c r="J12" s="465">
        <f>I12+8</f>
        <v>8</v>
      </c>
      <c r="K12" s="465">
        <f>J12+8</f>
        <v>16</v>
      </c>
      <c r="L12" s="467"/>
      <c r="M12" s="394"/>
      <c r="N12" s="394"/>
      <c r="O12" s="394"/>
      <c r="P12" s="463"/>
      <c r="Q12" s="464"/>
    </row>
    <row r="13" spans="1:17" ht="15">
      <c r="A13" s="456" t="s">
        <v>132</v>
      </c>
      <c r="B13" s="456" t="s">
        <v>210</v>
      </c>
      <c r="C13" s="572">
        <f>C12+7</f>
        <v>45104</v>
      </c>
      <c r="D13" s="573"/>
      <c r="E13" s="457" t="s">
        <v>22</v>
      </c>
      <c r="F13" s="457">
        <f>F12+7</f>
        <v>45108</v>
      </c>
      <c r="G13" s="458" t="s">
        <v>157</v>
      </c>
      <c r="H13" s="518" t="s">
        <v>158</v>
      </c>
      <c r="I13" s="465">
        <f>I12+7</f>
        <v>7</v>
      </c>
      <c r="J13" s="465">
        <f>I13+8</f>
        <v>15</v>
      </c>
      <c r="K13" s="465">
        <f>J13+8</f>
        <v>23</v>
      </c>
      <c r="L13" s="467"/>
      <c r="M13" s="394"/>
      <c r="N13" s="394"/>
      <c r="O13" s="394"/>
      <c r="P13" s="463"/>
      <c r="Q13" s="101"/>
    </row>
    <row r="14" spans="1:17" ht="15">
      <c r="A14" s="649"/>
      <c r="B14" s="649"/>
      <c r="C14" s="650"/>
      <c r="D14" s="650"/>
      <c r="E14" s="650"/>
      <c r="F14" s="650"/>
      <c r="G14" s="651"/>
      <c r="H14" s="652"/>
      <c r="I14" s="653"/>
      <c r="J14" s="653"/>
      <c r="K14" s="653"/>
      <c r="L14" s="467"/>
      <c r="M14" s="394"/>
      <c r="N14" s="394"/>
      <c r="O14" s="394"/>
      <c r="P14" s="463"/>
      <c r="Q14" s="101"/>
    </row>
    <row r="15" spans="1:17">
      <c r="C15" s="118"/>
      <c r="D15" s="67"/>
      <c r="E15" s="70"/>
      <c r="F15" s="70"/>
      <c r="G15" s="73"/>
      <c r="H15" s="166"/>
      <c r="I15" s="73"/>
      <c r="J15" s="48"/>
      <c r="K15" s="66" t="s">
        <v>24</v>
      </c>
      <c r="L15" s="48"/>
      <c r="M15" s="48"/>
      <c r="N15" s="48"/>
      <c r="O15" s="48"/>
      <c r="P15" s="48"/>
    </row>
    <row r="16" spans="1:17" ht="15">
      <c r="A16" s="72" t="s">
        <v>25</v>
      </c>
      <c r="B16" s="71"/>
      <c r="C16" s="71"/>
      <c r="D16" s="82"/>
      <c r="E16" s="82"/>
      <c r="F16" s="82"/>
      <c r="G16" s="73"/>
      <c r="H16" s="166"/>
      <c r="I16" s="73"/>
      <c r="J16" s="48"/>
      <c r="K16" s="74"/>
      <c r="L16" s="48"/>
      <c r="M16" s="48"/>
      <c r="N16" s="48"/>
      <c r="O16" s="48"/>
      <c r="P16" s="48"/>
    </row>
    <row r="17" spans="1:16" ht="15">
      <c r="A17" s="224" t="s">
        <v>26</v>
      </c>
      <c r="B17" s="121"/>
      <c r="C17" s="121"/>
      <c r="D17" s="122"/>
      <c r="E17" s="77"/>
      <c r="F17" s="77"/>
      <c r="G17" s="86"/>
      <c r="H17" s="168"/>
      <c r="I17" s="73"/>
      <c r="J17" s="48"/>
      <c r="K17" s="74"/>
      <c r="L17" s="48"/>
      <c r="M17" s="48"/>
      <c r="N17" s="48"/>
      <c r="O17" s="48"/>
      <c r="P17" s="48"/>
    </row>
    <row r="18" spans="1:16" ht="15">
      <c r="A18" s="242"/>
      <c r="B18" s="121"/>
      <c r="C18" s="121"/>
      <c r="D18" s="122"/>
      <c r="E18" s="77"/>
      <c r="F18" s="77"/>
      <c r="G18" s="86"/>
      <c r="H18" s="168"/>
      <c r="I18" s="73"/>
      <c r="J18" s="48"/>
      <c r="K18" s="74"/>
      <c r="L18" s="48"/>
      <c r="M18" s="48"/>
      <c r="N18" s="48"/>
      <c r="O18" s="48"/>
      <c r="P18" s="48"/>
    </row>
    <row r="19" spans="1:16" ht="15">
      <c r="A19" s="47" t="s">
        <v>68</v>
      </c>
      <c r="B19" s="87"/>
      <c r="C19" s="87"/>
      <c r="D19" s="88"/>
      <c r="E19" s="89"/>
      <c r="F19" s="90"/>
      <c r="G19" s="69"/>
      <c r="H19" s="169"/>
      <c r="I19" s="79"/>
      <c r="J19" s="48"/>
      <c r="K19" s="74"/>
      <c r="L19" s="48"/>
      <c r="M19" s="48"/>
      <c r="N19" s="48"/>
      <c r="O19" s="48"/>
      <c r="P19" s="48"/>
    </row>
    <row r="20" spans="1:16" ht="15">
      <c r="A20" s="47" t="s">
        <v>69</v>
      </c>
      <c r="B20" s="91"/>
      <c r="C20" s="123"/>
      <c r="D20" s="92"/>
      <c r="E20" s="93"/>
      <c r="F20" s="94"/>
      <c r="G20" s="78"/>
      <c r="H20" s="167"/>
      <c r="I20" s="73"/>
      <c r="J20" s="48"/>
      <c r="K20" s="74"/>
      <c r="L20" s="48"/>
      <c r="M20" s="48"/>
      <c r="N20" s="48"/>
      <c r="O20" s="48"/>
      <c r="P20" s="48"/>
    </row>
  </sheetData>
  <mergeCells count="18">
    <mergeCell ref="C12:D12"/>
    <mergeCell ref="C13:D13"/>
    <mergeCell ref="B1:K1"/>
    <mergeCell ref="B2:K2"/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  <mergeCell ref="C7:E7"/>
    <mergeCell ref="C8:E9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1"/>
  <sheetViews>
    <sheetView zoomScale="80" zoomScaleNormal="80" workbookViewId="0">
      <selection activeCell="K21" sqref="K21"/>
    </sheetView>
  </sheetViews>
  <sheetFormatPr defaultColWidth="8" defaultRowHeight="14.25"/>
  <cols>
    <col min="1" max="1" width="39.5" style="148" customWidth="1"/>
    <col min="2" max="4" width="10.625" style="157" customWidth="1"/>
    <col min="5" max="5" width="14.875" style="157" customWidth="1"/>
    <col min="6" max="6" width="31.75" style="157" bestFit="1" customWidth="1"/>
    <col min="7" max="7" width="9.75" style="157" customWidth="1"/>
    <col min="8" max="8" width="13.625" style="158" bestFit="1" customWidth="1"/>
    <col min="9" max="9" width="17.625" style="158" bestFit="1" customWidth="1"/>
    <col min="10" max="10" width="20.125" style="158" customWidth="1"/>
    <col min="11" max="11" width="19.125" style="74" customWidth="1"/>
    <col min="12" max="12" width="13.25" style="151" customWidth="1"/>
    <col min="13" max="13" width="15.125" style="151" customWidth="1"/>
    <col min="14" max="14" width="14.625" style="74" customWidth="1"/>
    <col min="15" max="15" width="4.625" style="148" bestFit="1" customWidth="1"/>
    <col min="16" max="16384" width="8" style="74"/>
  </cols>
  <sheetData>
    <row r="1" spans="1:15" ht="18">
      <c r="A1" s="170"/>
      <c r="B1" s="545" t="s">
        <v>0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170"/>
    </row>
    <row r="2" spans="1:15" ht="18">
      <c r="A2" s="170"/>
      <c r="B2" s="565" t="s">
        <v>91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170"/>
    </row>
    <row r="3" spans="1:15" ht="18">
      <c r="A3" s="144"/>
      <c r="B3" s="145"/>
      <c r="C3" s="145"/>
      <c r="D3" s="145"/>
      <c r="E3" s="145"/>
      <c r="F3" s="145"/>
      <c r="G3" s="145"/>
      <c r="H3" s="146"/>
      <c r="I3" s="308" t="s">
        <v>92</v>
      </c>
      <c r="J3" s="146"/>
      <c r="K3" s="147"/>
      <c r="L3" s="147"/>
      <c r="M3" s="147"/>
    </row>
    <row r="4" spans="1:15" ht="15">
      <c r="B4" s="145"/>
      <c r="C4" s="145"/>
      <c r="D4" s="145"/>
      <c r="E4" s="145"/>
      <c r="F4" s="145"/>
      <c r="G4" s="145"/>
      <c r="H4" s="568"/>
      <c r="I4" s="568"/>
      <c r="J4" s="568"/>
      <c r="K4" s="568"/>
      <c r="L4" s="568"/>
      <c r="M4" s="149"/>
    </row>
    <row r="5" spans="1:15" ht="15">
      <c r="A5" s="74"/>
      <c r="B5" s="145"/>
      <c r="C5" s="145"/>
      <c r="D5" s="145"/>
      <c r="E5" s="145"/>
      <c r="F5" s="145"/>
      <c r="G5" s="145"/>
      <c r="H5" s="150"/>
      <c r="I5" s="150"/>
      <c r="J5" s="150"/>
      <c r="N5" s="152"/>
    </row>
    <row r="6" spans="1:15" ht="15">
      <c r="A6" s="162" t="s">
        <v>10</v>
      </c>
      <c r="B6" s="145"/>
      <c r="C6" s="145"/>
      <c r="D6" s="145"/>
      <c r="E6" s="145"/>
      <c r="F6" s="145"/>
      <c r="G6" s="145"/>
      <c r="H6" s="150"/>
      <c r="I6" s="150"/>
      <c r="J6" s="150"/>
      <c r="N6" s="152"/>
    </row>
    <row r="7" spans="1:15" ht="15">
      <c r="A7" s="162"/>
      <c r="B7" s="145"/>
      <c r="C7" s="145"/>
      <c r="D7" s="145"/>
      <c r="E7" s="145"/>
      <c r="F7" s="145"/>
      <c r="G7" s="145"/>
      <c r="H7" s="150"/>
      <c r="I7" s="150"/>
      <c r="J7" s="150"/>
      <c r="N7" s="152"/>
    </row>
    <row r="8" spans="1:15" ht="15.75" customHeight="1">
      <c r="A8" s="534" t="s">
        <v>123</v>
      </c>
      <c r="B8" s="580"/>
      <c r="C8" s="586" t="s">
        <v>31</v>
      </c>
      <c r="D8" s="593"/>
      <c r="E8" s="596" t="s">
        <v>134</v>
      </c>
      <c r="F8" s="600" t="s">
        <v>93</v>
      </c>
      <c r="G8" s="601"/>
      <c r="H8" s="596" t="s">
        <v>135</v>
      </c>
      <c r="I8" s="597" t="s">
        <v>12</v>
      </c>
      <c r="J8" s="598"/>
      <c r="K8" s="598"/>
      <c r="L8" s="599"/>
      <c r="N8" s="152"/>
    </row>
    <row r="9" spans="1:15" ht="15.75">
      <c r="A9" s="536"/>
      <c r="B9" s="540"/>
      <c r="C9" s="594"/>
      <c r="D9" s="595"/>
      <c r="E9" s="596"/>
      <c r="F9" s="602"/>
      <c r="G9" s="603"/>
      <c r="H9" s="596"/>
      <c r="I9" s="309" t="s">
        <v>94</v>
      </c>
      <c r="J9" s="309" t="s">
        <v>95</v>
      </c>
      <c r="K9" s="310" t="s">
        <v>96</v>
      </c>
      <c r="L9" s="309" t="s">
        <v>97</v>
      </c>
      <c r="M9" s="151" t="s">
        <v>116</v>
      </c>
      <c r="N9" s="152"/>
    </row>
    <row r="10" spans="1:15" ht="15.75">
      <c r="A10" s="536"/>
      <c r="B10" s="540"/>
      <c r="C10" s="589"/>
      <c r="D10" s="590"/>
      <c r="E10" s="339" t="s">
        <v>98</v>
      </c>
      <c r="F10" s="604"/>
      <c r="G10" s="605"/>
      <c r="H10" s="339" t="s">
        <v>98</v>
      </c>
      <c r="I10" s="340" t="s">
        <v>99</v>
      </c>
      <c r="J10" s="340" t="s">
        <v>100</v>
      </c>
      <c r="K10" s="340" t="s">
        <v>101</v>
      </c>
      <c r="L10" s="340" t="s">
        <v>102</v>
      </c>
      <c r="N10" s="152"/>
    </row>
    <row r="11" spans="1:15" ht="15.75">
      <c r="A11" s="351" t="s">
        <v>213</v>
      </c>
      <c r="B11" s="298" t="s">
        <v>214</v>
      </c>
      <c r="C11" s="338">
        <v>45081</v>
      </c>
      <c r="D11" s="338" t="s">
        <v>22</v>
      </c>
      <c r="E11" s="338">
        <f>C11+3</f>
        <v>45084</v>
      </c>
      <c r="F11" s="659" t="s">
        <v>89</v>
      </c>
      <c r="G11" s="390"/>
      <c r="H11" s="338"/>
      <c r="I11" s="341">
        <f>H11+8</f>
        <v>8</v>
      </c>
      <c r="J11" s="341">
        <f>H11+11</f>
        <v>11</v>
      </c>
      <c r="K11" s="341">
        <f>H11+14</f>
        <v>14</v>
      </c>
      <c r="L11" s="341">
        <f>H11+18</f>
        <v>18</v>
      </c>
      <c r="N11" s="152"/>
    </row>
    <row r="12" spans="1:15" ht="15.75">
      <c r="A12" s="351" t="s">
        <v>146</v>
      </c>
      <c r="B12" s="298" t="s">
        <v>215</v>
      </c>
      <c r="C12" s="338">
        <f>C11+7</f>
        <v>45088</v>
      </c>
      <c r="D12" s="338" t="s">
        <v>22</v>
      </c>
      <c r="E12" s="304">
        <f>E11+7</f>
        <v>45091</v>
      </c>
      <c r="F12" s="659" t="s">
        <v>89</v>
      </c>
      <c r="G12" s="390"/>
      <c r="H12" s="304"/>
      <c r="I12" s="341">
        <f>H12+8</f>
        <v>8</v>
      </c>
      <c r="J12" s="341">
        <f>H12+11</f>
        <v>11</v>
      </c>
      <c r="K12" s="341">
        <f t="shared" ref="K12:K13" si="0">H12+14</f>
        <v>14</v>
      </c>
      <c r="L12" s="341">
        <f>H12+18</f>
        <v>18</v>
      </c>
      <c r="N12" s="152"/>
    </row>
    <row r="13" spans="1:15" ht="15.75">
      <c r="A13" s="351" t="s">
        <v>216</v>
      </c>
      <c r="B13" s="298" t="s">
        <v>217</v>
      </c>
      <c r="C13" s="338">
        <f>C12+7</f>
        <v>45095</v>
      </c>
      <c r="D13" s="338" t="s">
        <v>22</v>
      </c>
      <c r="E13" s="304">
        <f t="shared" ref="E13" si="1">E12+7</f>
        <v>45098</v>
      </c>
      <c r="F13" s="524" t="s">
        <v>133</v>
      </c>
      <c r="G13" s="524" t="s">
        <v>159</v>
      </c>
      <c r="H13" s="304">
        <v>45098</v>
      </c>
      <c r="I13" s="341">
        <f>H13+8</f>
        <v>45106</v>
      </c>
      <c r="J13" s="341">
        <f>H13+11</f>
        <v>45109</v>
      </c>
      <c r="K13" s="341">
        <f t="shared" si="0"/>
        <v>45112</v>
      </c>
      <c r="L13" s="341">
        <f>H13+18</f>
        <v>45116</v>
      </c>
      <c r="N13" s="152"/>
    </row>
    <row r="14" spans="1:15" ht="15" customHeight="1">
      <c r="A14" s="351" t="s">
        <v>213</v>
      </c>
      <c r="B14" s="298" t="s">
        <v>218</v>
      </c>
      <c r="C14" s="338">
        <f>C13+7</f>
        <v>45102</v>
      </c>
      <c r="D14" s="338" t="s">
        <v>22</v>
      </c>
      <c r="E14" s="304">
        <f>E13+7</f>
        <v>45105</v>
      </c>
      <c r="F14" s="659" t="s">
        <v>89</v>
      </c>
      <c r="G14" s="390"/>
      <c r="H14" s="304"/>
      <c r="I14" s="341">
        <f>+H14+8</f>
        <v>8</v>
      </c>
      <c r="J14" s="341">
        <f>+H14+11</f>
        <v>11</v>
      </c>
      <c r="K14" s="341">
        <f>+H14+14</f>
        <v>14</v>
      </c>
      <c r="L14" s="341">
        <f>+H14+18</f>
        <v>18</v>
      </c>
      <c r="N14" s="152"/>
    </row>
    <row r="15" spans="1:15" ht="15" customHeight="1">
      <c r="A15" s="655"/>
      <c r="B15" s="656"/>
      <c r="C15" s="657"/>
      <c r="D15" s="657"/>
      <c r="E15" s="657"/>
      <c r="F15" s="657"/>
      <c r="G15" s="657"/>
      <c r="H15" s="657"/>
      <c r="I15" s="658"/>
      <c r="J15" s="658"/>
      <c r="K15" s="658"/>
      <c r="L15" s="658"/>
      <c r="N15" s="152"/>
    </row>
    <row r="16" spans="1:15" ht="15.75">
      <c r="A16" s="311" t="s">
        <v>103</v>
      </c>
      <c r="B16" s="311"/>
      <c r="C16" s="312" t="s">
        <v>24</v>
      </c>
      <c r="D16" s="312"/>
      <c r="E16" s="312"/>
      <c r="F16" s="312"/>
      <c r="G16" s="312"/>
      <c r="H16" s="313"/>
      <c r="I16" s="313"/>
      <c r="J16" s="313"/>
      <c r="K16" s="313"/>
      <c r="N16" s="152"/>
    </row>
    <row r="17" spans="1:14" ht="15.75">
      <c r="A17" s="314" t="s">
        <v>104</v>
      </c>
      <c r="B17" s="315"/>
      <c r="C17" s="316"/>
      <c r="D17" s="316"/>
      <c r="E17" s="316"/>
      <c r="F17" s="316"/>
      <c r="G17" s="316"/>
      <c r="H17" s="315"/>
      <c r="I17" s="315"/>
      <c r="J17" s="315"/>
      <c r="K17" s="316"/>
      <c r="N17" s="152"/>
    </row>
    <row r="18" spans="1:14" ht="15.75">
      <c r="A18" s="317" t="s">
        <v>105</v>
      </c>
      <c r="B18" s="317" t="s">
        <v>160</v>
      </c>
      <c r="C18" s="316"/>
      <c r="D18" s="316"/>
      <c r="E18" s="316"/>
      <c r="F18" s="316"/>
      <c r="G18" s="316"/>
      <c r="H18" s="315"/>
      <c r="I18" s="315"/>
      <c r="J18" s="315"/>
      <c r="K18" s="316"/>
      <c r="N18" s="152"/>
    </row>
    <row r="19" spans="1:14" ht="15.75">
      <c r="A19" s="318" t="s">
        <v>106</v>
      </c>
      <c r="B19" s="317"/>
      <c r="C19" s="316"/>
      <c r="D19" s="316"/>
      <c r="E19" s="316"/>
      <c r="F19" s="316"/>
      <c r="G19" s="316"/>
      <c r="H19" s="315"/>
      <c r="I19" s="315"/>
      <c r="J19" s="315"/>
      <c r="K19" s="316"/>
      <c r="N19" s="152"/>
    </row>
    <row r="20" spans="1:14" ht="15.75">
      <c r="A20" s="318" t="s">
        <v>107</v>
      </c>
      <c r="B20" s="317"/>
      <c r="C20" s="316"/>
      <c r="D20" s="316"/>
      <c r="E20" s="316"/>
      <c r="F20" s="316"/>
      <c r="G20" s="316"/>
      <c r="H20" s="315"/>
      <c r="I20" s="315"/>
      <c r="J20" s="315"/>
      <c r="K20" s="316"/>
      <c r="N20" s="152"/>
    </row>
    <row r="21" spans="1:14" ht="15.75">
      <c r="A21" s="318" t="s">
        <v>108</v>
      </c>
      <c r="B21" s="317"/>
      <c r="C21" s="316"/>
      <c r="D21" s="316"/>
      <c r="E21" s="316"/>
      <c r="F21" s="316"/>
      <c r="G21" s="316"/>
      <c r="H21" s="315"/>
      <c r="I21" s="315"/>
      <c r="J21" s="315"/>
      <c r="K21" s="316"/>
      <c r="N21" s="152"/>
    </row>
    <row r="22" spans="1:14" ht="15.75">
      <c r="A22" s="318" t="s">
        <v>109</v>
      </c>
      <c r="B22" s="317"/>
      <c r="C22" s="316"/>
      <c r="D22" s="316"/>
      <c r="E22" s="316"/>
      <c r="F22" s="316"/>
      <c r="G22" s="316"/>
      <c r="H22" s="315"/>
      <c r="I22" s="315"/>
      <c r="J22" s="315"/>
      <c r="K22" s="316"/>
      <c r="N22" s="152"/>
    </row>
    <row r="23" spans="1:14" ht="15">
      <c r="A23" s="83"/>
      <c r="B23" s="84"/>
      <c r="C23" s="84"/>
      <c r="D23" s="84"/>
      <c r="E23" s="84"/>
      <c r="F23" s="84"/>
      <c r="G23" s="84"/>
      <c r="H23" s="85"/>
      <c r="I23" s="77"/>
      <c r="J23" s="77"/>
      <c r="K23" s="86"/>
      <c r="L23" s="73"/>
      <c r="M23" s="74"/>
      <c r="N23" s="110"/>
    </row>
    <row r="24" spans="1:14" ht="15">
      <c r="A24" s="47" t="s">
        <v>68</v>
      </c>
      <c r="B24" s="87"/>
      <c r="C24" s="87"/>
      <c r="D24" s="87"/>
      <c r="E24" s="87"/>
      <c r="F24" s="87"/>
      <c r="G24" s="87"/>
      <c r="H24" s="88"/>
      <c r="I24" s="89"/>
      <c r="J24" s="90"/>
      <c r="K24" s="69"/>
      <c r="L24" s="79"/>
      <c r="M24" s="74"/>
      <c r="N24" s="110"/>
    </row>
    <row r="25" spans="1:14" ht="15">
      <c r="A25" s="47" t="s">
        <v>69</v>
      </c>
      <c r="B25" s="91"/>
      <c r="C25" s="123"/>
      <c r="D25" s="123"/>
      <c r="E25" s="123"/>
      <c r="F25" s="123"/>
      <c r="G25" s="123"/>
      <c r="H25" s="92"/>
      <c r="I25" s="93"/>
      <c r="J25" s="94"/>
      <c r="K25" s="78"/>
      <c r="L25" s="73"/>
      <c r="M25" s="74"/>
      <c r="N25" s="110"/>
    </row>
    <row r="32" spans="1:14" ht="15" customHeight="1"/>
    <row r="33" ht="15" customHeight="1"/>
    <row r="34" ht="15" customHeight="1"/>
    <row r="35" ht="47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9">
    <mergeCell ref="B1:N1"/>
    <mergeCell ref="B2:N2"/>
    <mergeCell ref="H4:L4"/>
    <mergeCell ref="C8:D10"/>
    <mergeCell ref="H8:H9"/>
    <mergeCell ref="I8:L8"/>
    <mergeCell ref="A8:B10"/>
    <mergeCell ref="F8:G10"/>
    <mergeCell ref="E8:E9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4"/>
  <sheetViews>
    <sheetView showGridLines="0" zoomScale="80" zoomScaleNormal="80" workbookViewId="0">
      <selection activeCell="M28" sqref="M28"/>
    </sheetView>
  </sheetViews>
  <sheetFormatPr defaultColWidth="8" defaultRowHeight="14.25"/>
  <cols>
    <col min="1" max="1" width="23" style="118" customWidth="1"/>
    <col min="2" max="2" width="9.75" style="142" bestFit="1" customWidth="1"/>
    <col min="3" max="3" width="13" style="67" bestFit="1" customWidth="1"/>
    <col min="4" max="4" width="9.75" style="67" customWidth="1"/>
    <col min="5" max="5" width="22" style="67" bestFit="1" customWidth="1"/>
    <col min="6" max="6" width="10.625" style="67" customWidth="1"/>
    <col min="7" max="7" width="9.75" style="67" customWidth="1"/>
    <col min="8" max="8" width="10.5" style="67" bestFit="1" customWidth="1"/>
    <col min="9" max="9" width="12.25" style="67" bestFit="1" customWidth="1"/>
    <col min="10" max="10" width="13.5" style="67" customWidth="1"/>
    <col min="11" max="11" width="13.125" style="70" bestFit="1" customWidth="1"/>
    <col min="12" max="12" width="14" style="134" customWidth="1"/>
    <col min="13" max="13" width="5.75" style="70" bestFit="1" customWidth="1"/>
    <col min="14" max="16384" width="8" style="70"/>
  </cols>
  <sheetData>
    <row r="1" spans="1:17" ht="18">
      <c r="A1" s="176"/>
      <c r="B1" s="558" t="s">
        <v>0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176"/>
    </row>
    <row r="2" spans="1:17" ht="18">
      <c r="A2" s="177"/>
      <c r="B2" s="611" t="s">
        <v>129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177"/>
    </row>
    <row r="3" spans="1:17" ht="1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7" ht="15">
      <c r="A4" s="125"/>
      <c r="B4" s="126"/>
      <c r="C4" s="127"/>
      <c r="D4" s="127"/>
      <c r="E4" s="127"/>
      <c r="F4" s="127"/>
      <c r="G4" s="127"/>
      <c r="H4" s="127"/>
      <c r="I4" s="127"/>
      <c r="J4" s="127"/>
      <c r="K4" s="128"/>
      <c r="L4" s="128"/>
    </row>
    <row r="5" spans="1:17" ht="15">
      <c r="A5" s="70"/>
      <c r="B5" s="126"/>
      <c r="C5" s="129"/>
      <c r="D5" s="129"/>
      <c r="E5" s="129"/>
      <c r="F5" s="129"/>
      <c r="G5" s="129"/>
      <c r="H5" s="129"/>
      <c r="I5" s="129"/>
      <c r="J5" s="129"/>
      <c r="K5" s="63"/>
      <c r="L5" s="64"/>
    </row>
    <row r="6" spans="1:17" ht="15">
      <c r="A6" s="161" t="s">
        <v>10</v>
      </c>
      <c r="B6" s="126"/>
      <c r="C6" s="129"/>
      <c r="D6" s="129"/>
      <c r="E6" s="129"/>
      <c r="F6" s="129"/>
      <c r="G6" s="129"/>
      <c r="H6" s="129"/>
      <c r="I6" s="129"/>
      <c r="J6" s="129"/>
      <c r="K6" s="63"/>
      <c r="L6" s="64"/>
    </row>
    <row r="7" spans="1:17" s="425" customFormat="1" ht="15" customHeight="1">
      <c r="A7" s="617" t="s">
        <v>52</v>
      </c>
      <c r="B7" s="607" t="s">
        <v>53</v>
      </c>
      <c r="C7" s="422" t="s">
        <v>31</v>
      </c>
      <c r="D7" s="423" t="s">
        <v>12</v>
      </c>
      <c r="E7" s="609" t="s">
        <v>13</v>
      </c>
      <c r="F7" s="610"/>
      <c r="G7" s="424" t="s">
        <v>86</v>
      </c>
      <c r="H7" s="614" t="s">
        <v>12</v>
      </c>
      <c r="I7" s="615"/>
      <c r="J7" s="615"/>
      <c r="K7" s="615"/>
      <c r="L7" s="616"/>
    </row>
    <row r="8" spans="1:17" s="425" customFormat="1" ht="15">
      <c r="A8" s="618"/>
      <c r="B8" s="608"/>
      <c r="C8" s="426" t="s">
        <v>22</v>
      </c>
      <c r="D8" s="427" t="s">
        <v>54</v>
      </c>
      <c r="E8" s="612" t="s">
        <v>16</v>
      </c>
      <c r="F8" s="613"/>
      <c r="G8" s="428" t="s">
        <v>12</v>
      </c>
      <c r="H8" s="429" t="s">
        <v>47</v>
      </c>
      <c r="I8" s="430" t="s">
        <v>49</v>
      </c>
      <c r="J8" s="430" t="s">
        <v>48</v>
      </c>
      <c r="K8" s="430" t="s">
        <v>50</v>
      </c>
      <c r="L8" s="430" t="s">
        <v>55</v>
      </c>
    </row>
    <row r="9" spans="1:17" s="425" customFormat="1" ht="15.75">
      <c r="A9" s="431" t="s">
        <v>114</v>
      </c>
      <c r="B9" s="432" t="s">
        <v>119</v>
      </c>
      <c r="C9" s="433">
        <v>44507</v>
      </c>
      <c r="D9" s="433">
        <f>C9+2</f>
        <v>44509</v>
      </c>
      <c r="E9" s="434" t="s">
        <v>115</v>
      </c>
      <c r="F9" s="435" t="s">
        <v>126</v>
      </c>
      <c r="G9" s="436">
        <v>44517</v>
      </c>
      <c r="H9" s="437" t="s">
        <v>41</v>
      </c>
      <c r="I9" s="438">
        <f>G9+7</f>
        <v>44524</v>
      </c>
      <c r="J9" s="438">
        <f>G9+14</f>
        <v>44531</v>
      </c>
      <c r="K9" s="438">
        <f>G9+17</f>
        <v>44534</v>
      </c>
      <c r="L9" s="438">
        <f>G9+20</f>
        <v>44537</v>
      </c>
      <c r="M9" s="439" t="s">
        <v>76</v>
      </c>
      <c r="N9" s="440"/>
    </row>
    <row r="10" spans="1:17" s="425" customFormat="1" ht="15.75">
      <c r="A10" s="441"/>
      <c r="B10" s="442"/>
      <c r="C10" s="443"/>
      <c r="D10" s="443"/>
      <c r="E10" s="444" t="s">
        <v>89</v>
      </c>
      <c r="F10" s="445"/>
      <c r="G10" s="446">
        <v>44516</v>
      </c>
      <c r="H10" s="447">
        <f>G10+14</f>
        <v>44530</v>
      </c>
      <c r="I10" s="448" t="s">
        <v>41</v>
      </c>
      <c r="J10" s="448">
        <f>G10+16</f>
        <v>44532</v>
      </c>
      <c r="K10" s="448">
        <f>G10+19</f>
        <v>44535</v>
      </c>
      <c r="L10" s="448">
        <f>G10+22</f>
        <v>44538</v>
      </c>
      <c r="M10" s="449" t="s">
        <v>77</v>
      </c>
      <c r="N10" s="440"/>
      <c r="Q10" s="440"/>
    </row>
    <row r="11" spans="1:17" s="425" customFormat="1" ht="15">
      <c r="A11" s="450" t="s">
        <v>111</v>
      </c>
      <c r="B11" s="432" t="s">
        <v>117</v>
      </c>
      <c r="C11" s="433">
        <f>C9+7</f>
        <v>44514</v>
      </c>
      <c r="D11" s="433">
        <f>D9+7</f>
        <v>44516</v>
      </c>
      <c r="E11" s="434" t="s">
        <v>89</v>
      </c>
      <c r="F11" s="435"/>
      <c r="G11" s="436">
        <f>G9+7</f>
        <v>44524</v>
      </c>
      <c r="H11" s="437" t="s">
        <v>41</v>
      </c>
      <c r="I11" s="438">
        <f>G11+7</f>
        <v>44531</v>
      </c>
      <c r="J11" s="438">
        <f>G11+14</f>
        <v>44538</v>
      </c>
      <c r="K11" s="438">
        <f>G11+17</f>
        <v>44541</v>
      </c>
      <c r="L11" s="438">
        <f>G11+20</f>
        <v>44544</v>
      </c>
      <c r="M11" s="439"/>
    </row>
    <row r="12" spans="1:17" s="425" customFormat="1" ht="15">
      <c r="A12" s="441"/>
      <c r="B12" s="442"/>
      <c r="C12" s="443"/>
      <c r="D12" s="443"/>
      <c r="E12" s="445" t="s">
        <v>112</v>
      </c>
      <c r="F12" s="445" t="s">
        <v>124</v>
      </c>
      <c r="G12" s="446">
        <f>G10+7</f>
        <v>44523</v>
      </c>
      <c r="H12" s="447">
        <f>G12+14</f>
        <v>44537</v>
      </c>
      <c r="I12" s="448" t="s">
        <v>41</v>
      </c>
      <c r="J12" s="448">
        <f>G12+16</f>
        <v>44539</v>
      </c>
      <c r="K12" s="448">
        <f>G12+19</f>
        <v>44542</v>
      </c>
      <c r="L12" s="448">
        <f>G12+22</f>
        <v>44545</v>
      </c>
      <c r="M12" s="449"/>
    </row>
    <row r="13" spans="1:17" s="425" customFormat="1" ht="15">
      <c r="A13" s="450" t="s">
        <v>83</v>
      </c>
      <c r="B13" s="432" t="s">
        <v>121</v>
      </c>
      <c r="C13" s="433">
        <f>C11+7</f>
        <v>44521</v>
      </c>
      <c r="D13" s="433">
        <f>D11+7</f>
        <v>44523</v>
      </c>
      <c r="E13" s="435" t="s">
        <v>118</v>
      </c>
      <c r="F13" s="435" t="s">
        <v>127</v>
      </c>
      <c r="G13" s="436">
        <f>G11+7</f>
        <v>44531</v>
      </c>
      <c r="H13" s="437" t="s">
        <v>41</v>
      </c>
      <c r="I13" s="438">
        <f>G13+7</f>
        <v>44538</v>
      </c>
      <c r="J13" s="438">
        <f>G13+14</f>
        <v>44545</v>
      </c>
      <c r="K13" s="438">
        <f>G13+17</f>
        <v>44548</v>
      </c>
      <c r="L13" s="438">
        <f>G13+20</f>
        <v>44551</v>
      </c>
      <c r="M13" s="439"/>
    </row>
    <row r="14" spans="1:17" s="425" customFormat="1" ht="15">
      <c r="A14" s="441"/>
      <c r="B14" s="442"/>
      <c r="C14" s="443"/>
      <c r="D14" s="443"/>
      <c r="E14" s="451" t="s">
        <v>113</v>
      </c>
      <c r="F14" s="444" t="s">
        <v>125</v>
      </c>
      <c r="G14" s="452">
        <f>G12+7</f>
        <v>44530</v>
      </c>
      <c r="H14" s="447">
        <f>G14+14</f>
        <v>44544</v>
      </c>
      <c r="I14" s="448" t="s">
        <v>41</v>
      </c>
      <c r="J14" s="448">
        <f>G14+16</f>
        <v>44546</v>
      </c>
      <c r="K14" s="448">
        <f>G14+19</f>
        <v>44549</v>
      </c>
      <c r="L14" s="448">
        <f>G14+22</f>
        <v>44552</v>
      </c>
      <c r="M14" s="449"/>
    </row>
    <row r="15" spans="1:17" s="425" customFormat="1" ht="15">
      <c r="A15" s="453" t="s">
        <v>114</v>
      </c>
      <c r="B15" s="454" t="s">
        <v>122</v>
      </c>
      <c r="C15" s="455">
        <f>C13+7</f>
        <v>44528</v>
      </c>
      <c r="D15" s="455">
        <f>D13+7</f>
        <v>44530</v>
      </c>
      <c r="E15" s="434" t="s">
        <v>89</v>
      </c>
      <c r="F15" s="435"/>
      <c r="G15" s="436">
        <f>G13+7</f>
        <v>44538</v>
      </c>
      <c r="H15" s="437" t="s">
        <v>41</v>
      </c>
      <c r="I15" s="438">
        <f>G15+7</f>
        <v>44545</v>
      </c>
      <c r="J15" s="438">
        <f>G15+14</f>
        <v>44552</v>
      </c>
      <c r="K15" s="438">
        <f>G15+17</f>
        <v>44555</v>
      </c>
      <c r="L15" s="438">
        <f>G15+20</f>
        <v>44558</v>
      </c>
      <c r="M15" s="439"/>
    </row>
    <row r="16" spans="1:17" s="425" customFormat="1" ht="15">
      <c r="A16" s="441"/>
      <c r="B16" s="442"/>
      <c r="C16" s="443"/>
      <c r="D16" s="443"/>
      <c r="E16" s="445" t="s">
        <v>120</v>
      </c>
      <c r="F16" s="445" t="s">
        <v>128</v>
      </c>
      <c r="G16" s="446">
        <f t="shared" ref="G16" si="0">G14+7</f>
        <v>44537</v>
      </c>
      <c r="H16" s="447">
        <f>G16+14</f>
        <v>44551</v>
      </c>
      <c r="I16" s="448" t="s">
        <v>41</v>
      </c>
      <c r="J16" s="448">
        <f>G16+16</f>
        <v>44553</v>
      </c>
      <c r="K16" s="448">
        <f>G16+19</f>
        <v>44556</v>
      </c>
      <c r="L16" s="448">
        <f>G16+22</f>
        <v>44559</v>
      </c>
      <c r="M16" s="449"/>
    </row>
    <row r="17" spans="1:13" ht="15">
      <c r="A17" s="241"/>
      <c r="B17" s="126"/>
      <c r="C17" s="129"/>
      <c r="D17" s="129"/>
      <c r="E17" s="129"/>
      <c r="F17" s="129"/>
      <c r="G17" s="129"/>
      <c r="H17" s="129"/>
      <c r="I17" s="129"/>
      <c r="J17" s="129"/>
    </row>
    <row r="18" spans="1:13">
      <c r="I18" s="70"/>
      <c r="L18" s="143" t="s">
        <v>24</v>
      </c>
    </row>
    <row r="19" spans="1:13" ht="15">
      <c r="A19" s="72" t="s">
        <v>25</v>
      </c>
      <c r="B19" s="72"/>
      <c r="D19" s="70"/>
      <c r="E19" s="70"/>
      <c r="F19" s="70"/>
      <c r="G19" s="70"/>
      <c r="H19" s="70"/>
      <c r="I19" s="70"/>
      <c r="J19" s="70"/>
      <c r="K19" s="73"/>
      <c r="L19" s="73"/>
    </row>
    <row r="20" spans="1:13" ht="15">
      <c r="A20" s="606" t="s">
        <v>56</v>
      </c>
      <c r="B20" s="75"/>
      <c r="C20" s="76"/>
      <c r="D20" s="77"/>
      <c r="E20" s="77"/>
      <c r="F20" s="77"/>
      <c r="G20" s="77"/>
      <c r="H20" s="77"/>
      <c r="I20" s="77"/>
      <c r="J20" s="77"/>
      <c r="K20" s="78"/>
      <c r="L20" s="79"/>
    </row>
    <row r="21" spans="1:13" ht="15">
      <c r="A21" s="606"/>
      <c r="B21" s="121"/>
      <c r="C21" s="122"/>
      <c r="D21" s="77"/>
      <c r="E21" s="77"/>
      <c r="F21" s="77"/>
      <c r="G21" s="77"/>
      <c r="H21" s="77"/>
      <c r="I21" s="77"/>
      <c r="J21" s="77"/>
      <c r="K21" s="86"/>
      <c r="L21" s="73"/>
    </row>
    <row r="22" spans="1:13" ht="15">
      <c r="A22" s="120"/>
      <c r="B22" s="121"/>
      <c r="C22" s="122"/>
      <c r="D22" s="77"/>
      <c r="E22" s="77"/>
      <c r="F22" s="77"/>
      <c r="G22" s="77"/>
      <c r="H22" s="77"/>
      <c r="I22" s="77"/>
      <c r="J22" s="77"/>
      <c r="K22" s="86"/>
      <c r="L22" s="73"/>
    </row>
    <row r="23" spans="1:13" ht="14.25" customHeight="1">
      <c r="A23" s="47" t="s">
        <v>68</v>
      </c>
      <c r="B23" s="87"/>
      <c r="C23" s="88"/>
      <c r="D23" s="89"/>
      <c r="E23" s="89"/>
      <c r="F23" s="89"/>
      <c r="G23" s="89"/>
      <c r="H23" s="89"/>
      <c r="I23" s="90"/>
      <c r="J23" s="90"/>
      <c r="K23" s="69"/>
      <c r="L23" s="79"/>
      <c r="M23" s="110"/>
    </row>
    <row r="24" spans="1:13" ht="15">
      <c r="A24" s="47" t="s">
        <v>69</v>
      </c>
      <c r="B24" s="91"/>
      <c r="C24" s="92"/>
      <c r="D24" s="93"/>
      <c r="E24" s="93"/>
      <c r="F24" s="93"/>
      <c r="G24" s="93"/>
      <c r="H24" s="93"/>
      <c r="I24" s="94"/>
      <c r="J24" s="94"/>
      <c r="K24" s="78"/>
      <c r="L24" s="73"/>
    </row>
    <row r="25" spans="1:13">
      <c r="A25" s="95"/>
      <c r="B25" s="95"/>
      <c r="C25" s="95"/>
      <c r="D25" s="95"/>
      <c r="E25" s="95"/>
      <c r="F25" s="95"/>
      <c r="G25" s="95"/>
      <c r="H25" s="70"/>
      <c r="I25" s="70"/>
      <c r="J25" s="110"/>
      <c r="K25" s="110"/>
      <c r="L25" s="110"/>
    </row>
    <row r="26" spans="1:13">
      <c r="H26" s="70"/>
      <c r="I26" s="70"/>
      <c r="J26" s="70"/>
      <c r="L26" s="70"/>
    </row>
    <row r="27" spans="1:13">
      <c r="H27" s="70"/>
      <c r="I27" s="70"/>
      <c r="J27" s="70"/>
      <c r="L27" s="70"/>
    </row>
    <row r="28" spans="1:13">
      <c r="H28" s="70"/>
      <c r="I28" s="70"/>
      <c r="J28" s="70"/>
      <c r="L28" s="70"/>
    </row>
    <row r="29" spans="1:13">
      <c r="H29" s="70"/>
      <c r="I29" s="70"/>
      <c r="J29" s="70"/>
      <c r="L29" s="70"/>
    </row>
    <row r="30" spans="1:13">
      <c r="H30" s="70"/>
      <c r="I30" s="70"/>
      <c r="J30" s="70"/>
      <c r="L30" s="70"/>
    </row>
    <row r="31" spans="1:13">
      <c r="H31" s="70"/>
      <c r="I31" s="70"/>
      <c r="J31" s="70"/>
      <c r="L31" s="70"/>
    </row>
    <row r="32" spans="1:13">
      <c r="H32" s="70"/>
      <c r="I32" s="70"/>
      <c r="J32" s="70"/>
      <c r="L32" s="70"/>
    </row>
    <row r="33" spans="8:12">
      <c r="H33" s="70"/>
      <c r="I33" s="70"/>
      <c r="J33" s="70"/>
      <c r="L33" s="70"/>
    </row>
    <row r="34" spans="8:12">
      <c r="H34" s="70"/>
      <c r="I34" s="70"/>
      <c r="J34" s="70"/>
      <c r="L34" s="70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400-000000000000}"/>
  </hyperlinks>
  <pageMargins left="1.2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Anh Vuong (VN)</cp:lastModifiedBy>
  <cp:lastPrinted>2020-01-15T18:15:00Z</cp:lastPrinted>
  <dcterms:created xsi:type="dcterms:W3CDTF">1999-08-17T08:14:00Z</dcterms:created>
  <dcterms:modified xsi:type="dcterms:W3CDTF">2023-05-30T02:05:10Z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